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minimized="1" xWindow="0" yWindow="0" windowWidth="23970" windowHeight="6135" tabRatio="718" activeTab="2"/>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'180'!$A$1:$G$90</definedName>
    <definedName name="_xlnm.Print_Area" localSheetId="2">'30'!$A$1:$G$27</definedName>
    <definedName name="_xlnm.Print_Area" localSheetId="6">'360'!$A$1:$G$168</definedName>
    <definedName name="_xlnm.Print_Area" localSheetId="3">'60'!$A$1:$G$39</definedName>
    <definedName name="_xlnm.Print_Area" localSheetId="4">'90'!$A$1:$G$51</definedName>
    <definedName name="_xlnm.Print_Area" localSheetId="1">'Participant Instructions'!$A$1:$K$57</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H8" i="33" l="1"/>
  <c r="C6" i="33"/>
  <c r="J4" i="33"/>
  <c r="H8" i="31"/>
  <c r="C6" i="31"/>
  <c r="A215" i="31"/>
  <c r="A217" i="31"/>
  <c r="H8" i="25"/>
  <c r="C6" i="25"/>
  <c r="A174" i="25"/>
  <c r="A176" i="25"/>
  <c r="H8" i="29"/>
  <c r="C6" i="29"/>
  <c r="A174" i="29"/>
  <c r="A176" i="29"/>
  <c r="H8" i="27"/>
  <c r="C6" i="27"/>
  <c r="A174" i="27"/>
  <c r="A176" i="27"/>
  <c r="A280" i="33"/>
  <c r="A282" i="33"/>
  <c r="E6" i="33"/>
  <c r="J4" i="31"/>
  <c r="E6" i="31"/>
  <c r="J4" i="25"/>
  <c r="E6" i="25"/>
  <c r="J4" i="29"/>
  <c r="E6" i="29"/>
  <c r="J4" i="27"/>
  <c r="E6" i="27"/>
  <c r="BA275" i="33"/>
  <c r="AZ275" i="33"/>
  <c r="AY275" i="33"/>
  <c r="AX275" i="33"/>
  <c r="AW275" i="33"/>
  <c r="AV275" i="33"/>
  <c r="AU275" i="33"/>
  <c r="AT275" i="33"/>
  <c r="AS275" i="33"/>
  <c r="AR275" i="33"/>
  <c r="AQ275" i="33"/>
  <c r="AP275" i="33"/>
  <c r="AO275" i="33"/>
  <c r="AN275" i="33"/>
  <c r="AM275" i="33"/>
  <c r="AL275" i="33"/>
  <c r="AK275" i="33"/>
  <c r="AJ275" i="33"/>
  <c r="AI275" i="33"/>
  <c r="AH275" i="33"/>
  <c r="AG275" i="33"/>
  <c r="AF275" i="33"/>
  <c r="AE275" i="33"/>
  <c r="AD275" i="33"/>
  <c r="AC275" i="33"/>
  <c r="AB275" i="33"/>
  <c r="BA273" i="33"/>
  <c r="AZ273" i="33"/>
  <c r="AY273" i="33"/>
  <c r="AX273" i="33"/>
  <c r="AW273" i="33"/>
  <c r="AV273" i="33"/>
  <c r="AU273" i="33"/>
  <c r="AT273" i="33"/>
  <c r="AS273" i="33"/>
  <c r="AR273" i="33"/>
  <c r="AQ273" i="33"/>
  <c r="AP273" i="33"/>
  <c r="AO273" i="33"/>
  <c r="AN273" i="33"/>
  <c r="AM273" i="33"/>
  <c r="AL273" i="33"/>
  <c r="AK273" i="33"/>
  <c r="AJ273" i="33"/>
  <c r="AI273" i="33"/>
  <c r="AH273" i="33"/>
  <c r="AG273" i="33"/>
  <c r="AF273" i="33"/>
  <c r="AE273" i="33"/>
  <c r="AD273" i="33"/>
  <c r="AC273" i="33"/>
  <c r="AB273" i="33"/>
  <c r="BA271" i="33"/>
  <c r="AZ271" i="33"/>
  <c r="AY271" i="33"/>
  <c r="AX271" i="33"/>
  <c r="AW271" i="33"/>
  <c r="AV271" i="33"/>
  <c r="AU271" i="33"/>
  <c r="AT271" i="33"/>
  <c r="AS271" i="33"/>
  <c r="AR271" i="33"/>
  <c r="AQ271" i="33"/>
  <c r="AP271" i="33"/>
  <c r="AO271" i="33"/>
  <c r="AN271" i="33"/>
  <c r="AM271" i="33"/>
  <c r="AL271" i="33"/>
  <c r="AK271" i="33"/>
  <c r="AJ271" i="33"/>
  <c r="AI271" i="33"/>
  <c r="AH271" i="33"/>
  <c r="AG271" i="33"/>
  <c r="AF271" i="33"/>
  <c r="AE271" i="33"/>
  <c r="AD271" i="33"/>
  <c r="AC271" i="33"/>
  <c r="AB271" i="33"/>
  <c r="BA269" i="33"/>
  <c r="AZ269" i="33"/>
  <c r="AY269" i="33"/>
  <c r="AX269" i="33"/>
  <c r="AW269" i="33"/>
  <c r="AV269" i="33"/>
  <c r="AU269" i="33"/>
  <c r="AT269" i="33"/>
  <c r="AS269" i="33"/>
  <c r="AR269" i="33"/>
  <c r="AQ269" i="33"/>
  <c r="AP269" i="33"/>
  <c r="AO269" i="33"/>
  <c r="AN269" i="33"/>
  <c r="AM269" i="33"/>
  <c r="AL269" i="33"/>
  <c r="AK269" i="33"/>
  <c r="AJ269" i="33"/>
  <c r="AI269" i="33"/>
  <c r="AH269" i="33"/>
  <c r="AG269" i="33"/>
  <c r="AF269" i="33"/>
  <c r="AE269" i="33"/>
  <c r="AD269" i="33"/>
  <c r="AC269" i="33"/>
  <c r="AB269" i="33"/>
  <c r="BA267" i="33"/>
  <c r="AZ267" i="33"/>
  <c r="AY267" i="33"/>
  <c r="AX267" i="33"/>
  <c r="AW267" i="33"/>
  <c r="AV267" i="33"/>
  <c r="AU267" i="33"/>
  <c r="AT267" i="33"/>
  <c r="AS267" i="33"/>
  <c r="AR267" i="33"/>
  <c r="AQ267" i="33"/>
  <c r="AP267" i="33"/>
  <c r="AO267" i="33"/>
  <c r="AN267" i="33"/>
  <c r="AM267" i="33"/>
  <c r="AL267" i="33"/>
  <c r="AK267" i="33"/>
  <c r="AJ267" i="33"/>
  <c r="AI267" i="33"/>
  <c r="AH267" i="33"/>
  <c r="AG267" i="33"/>
  <c r="AF267" i="33"/>
  <c r="AE267" i="33"/>
  <c r="AD267" i="33"/>
  <c r="AC267" i="33"/>
  <c r="AB267" i="33"/>
  <c r="BA265" i="33"/>
  <c r="AZ265" i="33"/>
  <c r="AY265" i="33"/>
  <c r="AX265" i="33"/>
  <c r="AW265" i="33"/>
  <c r="AV265" i="33"/>
  <c r="AU265" i="33"/>
  <c r="AT265" i="33"/>
  <c r="AS265" i="33"/>
  <c r="AR265" i="33"/>
  <c r="AQ265" i="33"/>
  <c r="AP265" i="33"/>
  <c r="AO265" i="33"/>
  <c r="AN265" i="33"/>
  <c r="AM265" i="33"/>
  <c r="AL265" i="33"/>
  <c r="AK265" i="33"/>
  <c r="AJ265" i="33"/>
  <c r="AI265" i="33"/>
  <c r="AH265" i="33"/>
  <c r="AG265" i="33"/>
  <c r="AF265" i="33"/>
  <c r="AE265" i="33"/>
  <c r="AD265" i="33"/>
  <c r="AC265" i="33"/>
  <c r="AB265" i="33"/>
  <c r="BA263" i="33"/>
  <c r="AZ263" i="33"/>
  <c r="AY263" i="33"/>
  <c r="AX263" i="33"/>
  <c r="AW263" i="33"/>
  <c r="AV263" i="33"/>
  <c r="AU263" i="33"/>
  <c r="AT263" i="33"/>
  <c r="AS263" i="33"/>
  <c r="AR263" i="33"/>
  <c r="AQ263" i="33"/>
  <c r="AP263" i="33"/>
  <c r="AO263" i="33"/>
  <c r="AN263" i="33"/>
  <c r="AM263" i="33"/>
  <c r="AL263" i="33"/>
  <c r="AK263" i="33"/>
  <c r="AJ263" i="33"/>
  <c r="AI263" i="33"/>
  <c r="AH263" i="33"/>
  <c r="AG263" i="33"/>
  <c r="AF263" i="33"/>
  <c r="AE263" i="33"/>
  <c r="AD263" i="33"/>
  <c r="AC263" i="33"/>
  <c r="AB263" i="33"/>
  <c r="BA261" i="33"/>
  <c r="AZ261" i="33"/>
  <c r="AY261" i="33"/>
  <c r="AX261" i="33"/>
  <c r="AW261" i="33"/>
  <c r="AV261" i="33"/>
  <c r="AU261" i="33"/>
  <c r="AT261" i="33"/>
  <c r="AS261" i="33"/>
  <c r="AR261" i="33"/>
  <c r="AQ261" i="33"/>
  <c r="AP261" i="33"/>
  <c r="AO261" i="33"/>
  <c r="AN261" i="33"/>
  <c r="AM261" i="33"/>
  <c r="AL261" i="33"/>
  <c r="AK261" i="33"/>
  <c r="AJ261" i="33"/>
  <c r="AI261" i="33"/>
  <c r="AH261" i="33"/>
  <c r="AG261" i="33"/>
  <c r="AF261" i="33"/>
  <c r="AE261" i="33"/>
  <c r="AD261" i="33"/>
  <c r="AC261" i="33"/>
  <c r="AB261" i="33"/>
  <c r="BA259" i="33"/>
  <c r="AZ259" i="33"/>
  <c r="AY259" i="33"/>
  <c r="AX259" i="33"/>
  <c r="AW259" i="33"/>
  <c r="AV259" i="33"/>
  <c r="AU259" i="33"/>
  <c r="AT259" i="33"/>
  <c r="AS259" i="33"/>
  <c r="AR259" i="33"/>
  <c r="AQ259" i="33"/>
  <c r="AP259" i="33"/>
  <c r="AO259" i="33"/>
  <c r="AN259" i="33"/>
  <c r="AM259" i="33"/>
  <c r="AL259" i="33"/>
  <c r="AK259" i="33"/>
  <c r="AJ259" i="33"/>
  <c r="AI259" i="33"/>
  <c r="AH259" i="33"/>
  <c r="AG259" i="33"/>
  <c r="AF259" i="33"/>
  <c r="AE259" i="33"/>
  <c r="AD259" i="33"/>
  <c r="AC259" i="33"/>
  <c r="AB259" i="33"/>
  <c r="BA257" i="33"/>
  <c r="AZ257" i="33"/>
  <c r="AY257" i="33"/>
  <c r="AX257" i="33"/>
  <c r="AW257" i="33"/>
  <c r="AV257" i="33"/>
  <c r="AU257" i="33"/>
  <c r="AT257" i="33"/>
  <c r="AS257" i="33"/>
  <c r="AR257" i="33"/>
  <c r="AQ257" i="33"/>
  <c r="AP257" i="33"/>
  <c r="AO257" i="33"/>
  <c r="AN257" i="33"/>
  <c r="AM257" i="33"/>
  <c r="AL257" i="33"/>
  <c r="AK257" i="33"/>
  <c r="AJ257" i="33"/>
  <c r="AI257" i="33"/>
  <c r="AH257" i="33"/>
  <c r="AG257" i="33"/>
  <c r="AF257" i="33"/>
  <c r="AE257" i="33"/>
  <c r="AD257" i="33"/>
  <c r="AC257" i="33"/>
  <c r="AB257" i="33"/>
  <c r="BA255" i="33"/>
  <c r="AZ255" i="33"/>
  <c r="AY255" i="33"/>
  <c r="AX255" i="33"/>
  <c r="AW255" i="33"/>
  <c r="AV255" i="33"/>
  <c r="AU255" i="33"/>
  <c r="AT255" i="33"/>
  <c r="AS255" i="33"/>
  <c r="AR255" i="33"/>
  <c r="AQ255" i="33"/>
  <c r="AP255" i="33"/>
  <c r="AO255" i="33"/>
  <c r="AN255" i="33"/>
  <c r="AM255" i="33"/>
  <c r="AL255" i="33"/>
  <c r="AK255" i="33"/>
  <c r="AJ255" i="33"/>
  <c r="AI255" i="33"/>
  <c r="AH255" i="33"/>
  <c r="AG255" i="33"/>
  <c r="AF255" i="33"/>
  <c r="AE255" i="33"/>
  <c r="AD255" i="33"/>
  <c r="AC255" i="33"/>
  <c r="AB255" i="33"/>
  <c r="BA253" i="33"/>
  <c r="AZ253" i="33"/>
  <c r="AY253" i="33"/>
  <c r="AX253" i="33"/>
  <c r="AW253" i="33"/>
  <c r="AV253" i="33"/>
  <c r="AU253" i="33"/>
  <c r="AT253" i="33"/>
  <c r="AS253" i="33"/>
  <c r="AR253" i="33"/>
  <c r="AQ253" i="33"/>
  <c r="AP253" i="33"/>
  <c r="AO253" i="33"/>
  <c r="AN253" i="33"/>
  <c r="AM253" i="33"/>
  <c r="AL253" i="33"/>
  <c r="AK253" i="33"/>
  <c r="AJ253" i="33"/>
  <c r="AI253" i="33"/>
  <c r="AH253" i="33"/>
  <c r="AG253" i="33"/>
  <c r="AF253" i="33"/>
  <c r="AE253" i="33"/>
  <c r="AD253" i="33"/>
  <c r="AC253" i="33"/>
  <c r="AB253" i="33"/>
  <c r="BA251" i="33"/>
  <c r="AZ251" i="33"/>
  <c r="AY251" i="33"/>
  <c r="AX251" i="33"/>
  <c r="AW251" i="33"/>
  <c r="AV251" i="33"/>
  <c r="AU251" i="33"/>
  <c r="AT251" i="33"/>
  <c r="AS251" i="33"/>
  <c r="AR251" i="33"/>
  <c r="AQ251" i="33"/>
  <c r="AP251" i="33"/>
  <c r="AO251" i="33"/>
  <c r="AN251" i="33"/>
  <c r="AM251" i="33"/>
  <c r="AL251" i="33"/>
  <c r="AK251" i="33"/>
  <c r="AJ251" i="33"/>
  <c r="AI251" i="33"/>
  <c r="AH251" i="33"/>
  <c r="AG251" i="33"/>
  <c r="AF251" i="33"/>
  <c r="AE251" i="33"/>
  <c r="AD251" i="33"/>
  <c r="AC251" i="33"/>
  <c r="AB251" i="33"/>
  <c r="BA249" i="33"/>
  <c r="AZ249" i="33"/>
  <c r="AY249" i="33"/>
  <c r="AX249" i="33"/>
  <c r="AW249" i="33"/>
  <c r="AV249" i="33"/>
  <c r="AU249" i="33"/>
  <c r="AT249" i="33"/>
  <c r="AS249" i="33"/>
  <c r="AR249" i="33"/>
  <c r="AQ249" i="33"/>
  <c r="AP249" i="33"/>
  <c r="AO249" i="33"/>
  <c r="AN249" i="33"/>
  <c r="AM249" i="33"/>
  <c r="AL249" i="33"/>
  <c r="AK249" i="33"/>
  <c r="AJ249" i="33"/>
  <c r="AI249" i="33"/>
  <c r="AH249" i="33"/>
  <c r="AG249" i="33"/>
  <c r="AF249" i="33"/>
  <c r="AE249" i="33"/>
  <c r="AD249" i="33"/>
  <c r="AC249" i="33"/>
  <c r="AB249" i="33"/>
  <c r="BA247" i="33"/>
  <c r="AZ247" i="33"/>
  <c r="AY247" i="33"/>
  <c r="AX247" i="33"/>
  <c r="AW247" i="33"/>
  <c r="AV247" i="33"/>
  <c r="AU247" i="33"/>
  <c r="AT247" i="33"/>
  <c r="AS247" i="33"/>
  <c r="AR247" i="33"/>
  <c r="AQ247" i="33"/>
  <c r="AP247" i="33"/>
  <c r="AO247" i="33"/>
  <c r="AN247" i="33"/>
  <c r="AM247" i="33"/>
  <c r="AL247" i="33"/>
  <c r="AK247" i="33"/>
  <c r="AJ247" i="33"/>
  <c r="AI247" i="33"/>
  <c r="AH247" i="33"/>
  <c r="AG247" i="33"/>
  <c r="AF247" i="33"/>
  <c r="AE247" i="33"/>
  <c r="AD247" i="33"/>
  <c r="AC247" i="33"/>
  <c r="AB247" i="33"/>
  <c r="BA245" i="33"/>
  <c r="AZ245" i="33"/>
  <c r="AY245" i="33"/>
  <c r="AX245" i="33"/>
  <c r="AW245" i="33"/>
  <c r="AV245" i="33"/>
  <c r="AU245" i="33"/>
  <c r="AT245" i="33"/>
  <c r="AS245" i="33"/>
  <c r="AR245" i="33"/>
  <c r="AQ245" i="33"/>
  <c r="AP245" i="33"/>
  <c r="AO245" i="33"/>
  <c r="AN245" i="33"/>
  <c r="AM245" i="33"/>
  <c r="AL245" i="33"/>
  <c r="AK245" i="33"/>
  <c r="AJ245" i="33"/>
  <c r="AI245" i="33"/>
  <c r="AH245" i="33"/>
  <c r="AG245" i="33"/>
  <c r="AF245" i="33"/>
  <c r="AE245" i="33"/>
  <c r="AD245" i="33"/>
  <c r="AC245" i="33"/>
  <c r="AB245" i="33"/>
  <c r="BA243" i="33"/>
  <c r="AZ243" i="33"/>
  <c r="AY243" i="33"/>
  <c r="AX243" i="33"/>
  <c r="AW243" i="33"/>
  <c r="AV243" i="33"/>
  <c r="AU243" i="33"/>
  <c r="AT243" i="33"/>
  <c r="AS243" i="33"/>
  <c r="AR243" i="33"/>
  <c r="AQ243" i="33"/>
  <c r="AP243" i="33"/>
  <c r="AO243" i="33"/>
  <c r="AN243" i="33"/>
  <c r="AM243" i="33"/>
  <c r="AL243" i="33"/>
  <c r="AK243" i="33"/>
  <c r="AJ243" i="33"/>
  <c r="AI243" i="33"/>
  <c r="AH243" i="33"/>
  <c r="AG243" i="33"/>
  <c r="AF243" i="33"/>
  <c r="AE243" i="33"/>
  <c r="AD243" i="33"/>
  <c r="AC243" i="33"/>
  <c r="AB243" i="33"/>
  <c r="BA241" i="33"/>
  <c r="AZ241" i="33"/>
  <c r="AY241" i="33"/>
  <c r="AX241" i="33"/>
  <c r="AW241" i="33"/>
  <c r="AV241" i="33"/>
  <c r="AU241" i="33"/>
  <c r="AT241" i="33"/>
  <c r="AS241" i="33"/>
  <c r="AR241" i="33"/>
  <c r="AQ241" i="33"/>
  <c r="AP241" i="33"/>
  <c r="AO241" i="33"/>
  <c r="AN241" i="33"/>
  <c r="AM241" i="33"/>
  <c r="AL241" i="33"/>
  <c r="AK241" i="33"/>
  <c r="AJ241" i="33"/>
  <c r="AI241" i="33"/>
  <c r="AH241" i="33"/>
  <c r="AG241" i="33"/>
  <c r="AF241" i="33"/>
  <c r="AE241" i="33"/>
  <c r="AD241" i="33"/>
  <c r="AC241" i="33"/>
  <c r="AB241" i="33"/>
  <c r="BA239" i="33"/>
  <c r="AZ239" i="33"/>
  <c r="AY239" i="33"/>
  <c r="AX239" i="33"/>
  <c r="AW239" i="33"/>
  <c r="AV239" i="33"/>
  <c r="AU239" i="33"/>
  <c r="AT239" i="33"/>
  <c r="AS239" i="33"/>
  <c r="AR239" i="33"/>
  <c r="AQ239" i="33"/>
  <c r="AP239" i="33"/>
  <c r="AO239" i="33"/>
  <c r="AN239" i="33"/>
  <c r="AM239" i="33"/>
  <c r="AL239" i="33"/>
  <c r="AK239" i="33"/>
  <c r="AJ239" i="33"/>
  <c r="AI239" i="33"/>
  <c r="AH239" i="33"/>
  <c r="AG239" i="33"/>
  <c r="AF239" i="33"/>
  <c r="AE239" i="33"/>
  <c r="AD239" i="33"/>
  <c r="AC239" i="33"/>
  <c r="AB239" i="33"/>
  <c r="BA237" i="33"/>
  <c r="AZ237" i="33"/>
  <c r="AY237" i="33"/>
  <c r="AX237" i="33"/>
  <c r="AW237" i="33"/>
  <c r="AV237" i="33"/>
  <c r="AU237" i="33"/>
  <c r="AT237" i="33"/>
  <c r="AS237" i="33"/>
  <c r="AR237" i="33"/>
  <c r="AQ237" i="33"/>
  <c r="AP237" i="33"/>
  <c r="AO237" i="33"/>
  <c r="AN237" i="33"/>
  <c r="AM237" i="33"/>
  <c r="AL237" i="33"/>
  <c r="AK237" i="33"/>
  <c r="AJ237" i="33"/>
  <c r="AI237" i="33"/>
  <c r="AH237" i="33"/>
  <c r="AG237" i="33"/>
  <c r="AF237" i="33"/>
  <c r="AE237" i="33"/>
  <c r="AD237" i="33"/>
  <c r="AC237" i="33"/>
  <c r="AB237" i="33"/>
  <c r="BA235" i="33"/>
  <c r="AZ235" i="33"/>
  <c r="AY235" i="33"/>
  <c r="AX235" i="33"/>
  <c r="AW235" i="33"/>
  <c r="AV235" i="33"/>
  <c r="AU235" i="33"/>
  <c r="AT235" i="33"/>
  <c r="AS235" i="33"/>
  <c r="AR235" i="33"/>
  <c r="AQ235" i="33"/>
  <c r="AP235" i="33"/>
  <c r="AO235" i="33"/>
  <c r="AN235" i="33"/>
  <c r="AM235" i="33"/>
  <c r="AL235" i="33"/>
  <c r="AK235" i="33"/>
  <c r="AJ235" i="33"/>
  <c r="AI235" i="33"/>
  <c r="AH235" i="33"/>
  <c r="AG235" i="33"/>
  <c r="AF235" i="33"/>
  <c r="AE235" i="33"/>
  <c r="AD235" i="33"/>
  <c r="AC235" i="33"/>
  <c r="AB235" i="33"/>
  <c r="BA233" i="33"/>
  <c r="AZ233" i="33"/>
  <c r="AY233" i="33"/>
  <c r="AX233" i="33"/>
  <c r="AW233" i="33"/>
  <c r="AV233" i="33"/>
  <c r="AU233" i="33"/>
  <c r="AT233" i="33"/>
  <c r="AS233" i="33"/>
  <c r="AR233" i="33"/>
  <c r="AQ233" i="33"/>
  <c r="AP233" i="33"/>
  <c r="AO233" i="33"/>
  <c r="AN233" i="33"/>
  <c r="AM233" i="33"/>
  <c r="AL233" i="33"/>
  <c r="AK233" i="33"/>
  <c r="AJ233" i="33"/>
  <c r="AI233" i="33"/>
  <c r="AH233" i="33"/>
  <c r="AG233" i="33"/>
  <c r="AF233" i="33"/>
  <c r="AE233" i="33"/>
  <c r="AD233" i="33"/>
  <c r="AC233" i="33"/>
  <c r="AB233" i="33"/>
  <c r="BA231" i="33"/>
  <c r="AZ231" i="33"/>
  <c r="AY231" i="33"/>
  <c r="AX231" i="33"/>
  <c r="AW231" i="33"/>
  <c r="AV231" i="33"/>
  <c r="AU231" i="33"/>
  <c r="AT231" i="33"/>
  <c r="AS231" i="33"/>
  <c r="AR231" i="33"/>
  <c r="AQ231" i="33"/>
  <c r="AP231" i="33"/>
  <c r="AO231" i="33"/>
  <c r="AN231" i="33"/>
  <c r="AM231" i="33"/>
  <c r="AL231" i="33"/>
  <c r="AK231" i="33"/>
  <c r="AJ231" i="33"/>
  <c r="AI231" i="33"/>
  <c r="AH231" i="33"/>
  <c r="AG231" i="33"/>
  <c r="AF231" i="33"/>
  <c r="AE231" i="33"/>
  <c r="AD231" i="33"/>
  <c r="AC231" i="33"/>
  <c r="AB231" i="33"/>
  <c r="BA229" i="33"/>
  <c r="AZ229" i="33"/>
  <c r="AY229" i="33"/>
  <c r="AX229" i="33"/>
  <c r="AW229" i="33"/>
  <c r="AV229" i="33"/>
  <c r="AU229" i="33"/>
  <c r="AT229" i="33"/>
  <c r="AS229" i="33"/>
  <c r="AR229" i="33"/>
  <c r="AQ229" i="33"/>
  <c r="AP229" i="33"/>
  <c r="AO229" i="33"/>
  <c r="AN229" i="33"/>
  <c r="AM229" i="33"/>
  <c r="AL229" i="33"/>
  <c r="AK229" i="33"/>
  <c r="AJ229" i="33"/>
  <c r="AI229" i="33"/>
  <c r="AH229" i="33"/>
  <c r="AG229" i="33"/>
  <c r="AF229" i="33"/>
  <c r="AE229" i="33"/>
  <c r="AD229" i="33"/>
  <c r="AC229" i="33"/>
  <c r="AB229" i="33"/>
  <c r="BA227" i="33"/>
  <c r="AZ227" i="33"/>
  <c r="AY227" i="33"/>
  <c r="AX227" i="33"/>
  <c r="AW227" i="33"/>
  <c r="AV227" i="33"/>
  <c r="AU227" i="33"/>
  <c r="AT227" i="33"/>
  <c r="AS227" i="33"/>
  <c r="AR227" i="33"/>
  <c r="AQ227" i="33"/>
  <c r="AP227" i="33"/>
  <c r="AO227" i="33"/>
  <c r="AN227" i="33"/>
  <c r="AM227" i="33"/>
  <c r="AL227" i="33"/>
  <c r="AK227" i="33"/>
  <c r="AJ227" i="33"/>
  <c r="AI227" i="33"/>
  <c r="AH227" i="33"/>
  <c r="AG227" i="33"/>
  <c r="AF227" i="33"/>
  <c r="AE227" i="33"/>
  <c r="AD227" i="33"/>
  <c r="AC227" i="33"/>
  <c r="AB227" i="33"/>
  <c r="BA225" i="33"/>
  <c r="AZ225" i="33"/>
  <c r="AY225" i="33"/>
  <c r="AX225" i="33"/>
  <c r="AW225" i="33"/>
  <c r="AV225" i="33"/>
  <c r="AU225" i="33"/>
  <c r="AT225" i="33"/>
  <c r="AS225" i="33"/>
  <c r="AR225" i="33"/>
  <c r="AQ225" i="33"/>
  <c r="AP225" i="33"/>
  <c r="AO225" i="33"/>
  <c r="AN225" i="33"/>
  <c r="AM225" i="33"/>
  <c r="AL225" i="33"/>
  <c r="AK225" i="33"/>
  <c r="AJ225" i="33"/>
  <c r="AI225" i="33"/>
  <c r="AH225" i="33"/>
  <c r="AG225" i="33"/>
  <c r="AF225" i="33"/>
  <c r="AE225" i="33"/>
  <c r="AD225" i="33"/>
  <c r="AC225" i="33"/>
  <c r="AB225" i="33"/>
  <c r="BA223" i="33"/>
  <c r="AZ223" i="33"/>
  <c r="AY223" i="33"/>
  <c r="AX223" i="33"/>
  <c r="AW223" i="33"/>
  <c r="AV223" i="33"/>
  <c r="AU223" i="33"/>
  <c r="AT223" i="33"/>
  <c r="AS223" i="33"/>
  <c r="AR223" i="33"/>
  <c r="AQ223" i="33"/>
  <c r="AP223" i="33"/>
  <c r="AO223" i="33"/>
  <c r="AN223" i="33"/>
  <c r="AM223" i="33"/>
  <c r="AL223" i="33"/>
  <c r="AK223" i="33"/>
  <c r="AJ223" i="33"/>
  <c r="AI223" i="33"/>
  <c r="AH223" i="33"/>
  <c r="AG223" i="33"/>
  <c r="AF223" i="33"/>
  <c r="AE223" i="33"/>
  <c r="AD223" i="33"/>
  <c r="AC223" i="33"/>
  <c r="AB223" i="33"/>
  <c r="BA221" i="33"/>
  <c r="AZ221" i="33"/>
  <c r="AY221" i="33"/>
  <c r="AX221" i="33"/>
  <c r="AW221" i="33"/>
  <c r="AV221" i="33"/>
  <c r="AU221" i="33"/>
  <c r="AT221" i="33"/>
  <c r="AS221" i="33"/>
  <c r="AR221" i="33"/>
  <c r="AQ221" i="33"/>
  <c r="AP221" i="33"/>
  <c r="AO221" i="33"/>
  <c r="AN221" i="33"/>
  <c r="AM221" i="33"/>
  <c r="AL221" i="33"/>
  <c r="AK221" i="33"/>
  <c r="AJ221" i="33"/>
  <c r="AI221" i="33"/>
  <c r="AH221" i="33"/>
  <c r="AG221" i="33"/>
  <c r="AF221" i="33"/>
  <c r="AE221" i="33"/>
  <c r="AD221" i="33"/>
  <c r="AC221" i="33"/>
  <c r="AB221" i="33"/>
  <c r="BA219" i="33"/>
  <c r="AZ219" i="33"/>
  <c r="AY219" i="33"/>
  <c r="AX219" i="33"/>
  <c r="AW219" i="33"/>
  <c r="AV219" i="33"/>
  <c r="AU219" i="33"/>
  <c r="AT219" i="33"/>
  <c r="AS219" i="33"/>
  <c r="AR219" i="33"/>
  <c r="AQ219" i="33"/>
  <c r="AP219" i="33"/>
  <c r="AO219" i="33"/>
  <c r="AN219" i="33"/>
  <c r="AM219" i="33"/>
  <c r="AL219" i="33"/>
  <c r="AK219" i="33"/>
  <c r="AJ219" i="33"/>
  <c r="AI219" i="33"/>
  <c r="AH219" i="33"/>
  <c r="AG219" i="33"/>
  <c r="AF219" i="33"/>
  <c r="AE219" i="33"/>
  <c r="AD219" i="33"/>
  <c r="AC219" i="33"/>
  <c r="AB219" i="33"/>
  <c r="BA217" i="33"/>
  <c r="AZ217" i="33"/>
  <c r="AY217" i="33"/>
  <c r="AX217" i="33"/>
  <c r="AW217" i="33"/>
  <c r="AV217" i="33"/>
  <c r="AU217" i="33"/>
  <c r="AT217" i="33"/>
  <c r="AS217" i="33"/>
  <c r="AR217" i="33"/>
  <c r="AQ217" i="33"/>
  <c r="AP217" i="33"/>
  <c r="AO217" i="33"/>
  <c r="AN217" i="33"/>
  <c r="AM217" i="33"/>
  <c r="AL217" i="33"/>
  <c r="AK217" i="33"/>
  <c r="AJ217" i="33"/>
  <c r="AI217" i="33"/>
  <c r="AH217" i="33"/>
  <c r="AG217" i="33"/>
  <c r="AF217" i="33"/>
  <c r="AE217" i="33"/>
  <c r="AD217" i="33"/>
  <c r="AC217" i="33"/>
  <c r="AB217" i="33"/>
  <c r="BA215" i="33"/>
  <c r="AZ215" i="33"/>
  <c r="AY215" i="33"/>
  <c r="AX215" i="33"/>
  <c r="AW215" i="33"/>
  <c r="AV215" i="33"/>
  <c r="AU215" i="33"/>
  <c r="AT215" i="33"/>
  <c r="AS215" i="33"/>
  <c r="AR215" i="33"/>
  <c r="AQ215" i="33"/>
  <c r="AP215" i="33"/>
  <c r="AO215" i="33"/>
  <c r="AN215" i="33"/>
  <c r="AM215" i="33"/>
  <c r="AL215" i="33"/>
  <c r="AK215" i="33"/>
  <c r="AJ215" i="33"/>
  <c r="AI215" i="33"/>
  <c r="AH215" i="33"/>
  <c r="AG215" i="33"/>
  <c r="AF215" i="33"/>
  <c r="AE215" i="33"/>
  <c r="AD215" i="33"/>
  <c r="AC215" i="33"/>
  <c r="AB215" i="33"/>
  <c r="BA213" i="33"/>
  <c r="AZ213" i="33"/>
  <c r="AY213" i="33"/>
  <c r="AX213" i="33"/>
  <c r="AW213" i="33"/>
  <c r="AV213" i="33"/>
  <c r="AU213" i="33"/>
  <c r="AT213" i="33"/>
  <c r="AS213" i="33"/>
  <c r="AR213" i="33"/>
  <c r="AQ213" i="33"/>
  <c r="AP213" i="33"/>
  <c r="AO213" i="33"/>
  <c r="AN213" i="33"/>
  <c r="AM213" i="33"/>
  <c r="AL213" i="33"/>
  <c r="AK213" i="33"/>
  <c r="AJ213" i="33"/>
  <c r="AI213" i="33"/>
  <c r="AH213" i="33"/>
  <c r="AG213" i="33"/>
  <c r="AF213" i="33"/>
  <c r="AE213" i="33"/>
  <c r="AD213" i="33"/>
  <c r="AC213" i="33"/>
  <c r="AB213" i="33"/>
  <c r="BA211" i="33"/>
  <c r="AZ211" i="33"/>
  <c r="AY211" i="33"/>
  <c r="AX211" i="33"/>
  <c r="AW211" i="33"/>
  <c r="AV211" i="33"/>
  <c r="AU211" i="33"/>
  <c r="AT211" i="33"/>
  <c r="AS211" i="33"/>
  <c r="AR211" i="33"/>
  <c r="AQ211" i="33"/>
  <c r="AP211" i="33"/>
  <c r="AO211" i="33"/>
  <c r="AN211" i="33"/>
  <c r="AM211" i="33"/>
  <c r="AL211" i="33"/>
  <c r="AK211" i="33"/>
  <c r="AJ211" i="33"/>
  <c r="AI211" i="33"/>
  <c r="AH211" i="33"/>
  <c r="AG211" i="33"/>
  <c r="AF211" i="33"/>
  <c r="AE211" i="33"/>
  <c r="AD211" i="33"/>
  <c r="AC211" i="33"/>
  <c r="AB211" i="33"/>
  <c r="BA209" i="33"/>
  <c r="AZ209" i="33"/>
  <c r="AY209" i="33"/>
  <c r="AX209" i="33"/>
  <c r="AW209" i="33"/>
  <c r="AV209" i="33"/>
  <c r="AU209" i="33"/>
  <c r="AT209" i="33"/>
  <c r="AS209" i="33"/>
  <c r="AR209" i="33"/>
  <c r="AQ209" i="33"/>
  <c r="AP209" i="33"/>
  <c r="AO209" i="33"/>
  <c r="AN209" i="33"/>
  <c r="AM209" i="33"/>
  <c r="AL209" i="33"/>
  <c r="AK209" i="33"/>
  <c r="AJ209" i="33"/>
  <c r="AI209" i="33"/>
  <c r="AH209" i="33"/>
  <c r="AG209" i="33"/>
  <c r="AF209" i="33"/>
  <c r="AE209" i="33"/>
  <c r="AD209" i="33"/>
  <c r="AC209" i="33"/>
  <c r="AB209" i="33"/>
  <c r="BA207" i="33"/>
  <c r="AZ207" i="33"/>
  <c r="AY207" i="33"/>
  <c r="AX207" i="33"/>
  <c r="AW207" i="33"/>
  <c r="AV207" i="33"/>
  <c r="AU207" i="33"/>
  <c r="AT207" i="33"/>
  <c r="AS207" i="33"/>
  <c r="AR207" i="33"/>
  <c r="AQ207" i="33"/>
  <c r="AP207" i="33"/>
  <c r="AO207" i="33"/>
  <c r="AN207" i="33"/>
  <c r="AM207" i="33"/>
  <c r="AL207" i="33"/>
  <c r="AK207" i="33"/>
  <c r="AJ207" i="33"/>
  <c r="AI207" i="33"/>
  <c r="AH207" i="33"/>
  <c r="AG207" i="33"/>
  <c r="AF207" i="33"/>
  <c r="AE207" i="33"/>
  <c r="AD207" i="33"/>
  <c r="AC207" i="33"/>
  <c r="AB207" i="33"/>
  <c r="BA205" i="33"/>
  <c r="AZ205" i="33"/>
  <c r="AY205" i="33"/>
  <c r="AX205" i="33"/>
  <c r="AW205" i="33"/>
  <c r="AV205" i="33"/>
  <c r="AU205" i="33"/>
  <c r="AT205" i="33"/>
  <c r="AS205" i="33"/>
  <c r="AR205" i="33"/>
  <c r="AQ205" i="33"/>
  <c r="AP205" i="33"/>
  <c r="AO205" i="33"/>
  <c r="AN205" i="33"/>
  <c r="AM205" i="33"/>
  <c r="AL205" i="33"/>
  <c r="AK205" i="33"/>
  <c r="AJ205" i="33"/>
  <c r="AI205" i="33"/>
  <c r="AH205" i="33"/>
  <c r="AG205" i="33"/>
  <c r="AF205" i="33"/>
  <c r="AE205" i="33"/>
  <c r="AD205" i="33"/>
  <c r="AC205" i="33"/>
  <c r="AB205" i="33"/>
  <c r="BA203" i="33"/>
  <c r="AZ203" i="33"/>
  <c r="AY203" i="33"/>
  <c r="AX203" i="33"/>
  <c r="AW203" i="33"/>
  <c r="AV203" i="33"/>
  <c r="AU203" i="33"/>
  <c r="AT203" i="33"/>
  <c r="AS203" i="33"/>
  <c r="AR203" i="33"/>
  <c r="AQ203" i="33"/>
  <c r="AP203" i="33"/>
  <c r="AO203" i="33"/>
  <c r="AN203" i="33"/>
  <c r="AM203" i="33"/>
  <c r="AL203" i="33"/>
  <c r="AK203" i="33"/>
  <c r="AJ203" i="33"/>
  <c r="AI203" i="33"/>
  <c r="AH203" i="33"/>
  <c r="AG203" i="33"/>
  <c r="AF203" i="33"/>
  <c r="AE203" i="33"/>
  <c r="AD203" i="33"/>
  <c r="AC203" i="33"/>
  <c r="AB203" i="33"/>
  <c r="BA201" i="33"/>
  <c r="AZ201" i="33"/>
  <c r="AY201" i="33"/>
  <c r="AX201" i="33"/>
  <c r="AW201" i="33"/>
  <c r="AV201" i="33"/>
  <c r="AU201" i="33"/>
  <c r="AT201" i="33"/>
  <c r="AS201" i="33"/>
  <c r="AR201" i="33"/>
  <c r="AQ201" i="33"/>
  <c r="AP201" i="33"/>
  <c r="AO201" i="33"/>
  <c r="AN201" i="33"/>
  <c r="AM201" i="33"/>
  <c r="AL201" i="33"/>
  <c r="AK201" i="33"/>
  <c r="AJ201" i="33"/>
  <c r="AI201" i="33"/>
  <c r="AH201" i="33"/>
  <c r="AG201" i="33"/>
  <c r="AF201" i="33"/>
  <c r="AE201" i="33"/>
  <c r="AD201" i="33"/>
  <c r="AC201" i="33"/>
  <c r="AB201" i="33"/>
  <c r="BA199" i="33"/>
  <c r="AZ199" i="33"/>
  <c r="AY199" i="33"/>
  <c r="AX199" i="33"/>
  <c r="AW199" i="33"/>
  <c r="AV199" i="33"/>
  <c r="AU199" i="33"/>
  <c r="AT199" i="33"/>
  <c r="AS199" i="33"/>
  <c r="AR199" i="33"/>
  <c r="AQ199" i="33"/>
  <c r="AP199" i="33"/>
  <c r="AO199" i="33"/>
  <c r="AN199" i="33"/>
  <c r="AM199" i="33"/>
  <c r="AL199" i="33"/>
  <c r="AK199" i="33"/>
  <c r="AJ199" i="33"/>
  <c r="AI199" i="33"/>
  <c r="AH199" i="33"/>
  <c r="AG199" i="33"/>
  <c r="AF199" i="33"/>
  <c r="AE199" i="33"/>
  <c r="AD199" i="33"/>
  <c r="AC199" i="33"/>
  <c r="AB199" i="33"/>
  <c r="BA197" i="33"/>
  <c r="AZ197" i="33"/>
  <c r="AY197" i="33"/>
  <c r="AX197" i="33"/>
  <c r="AW197" i="33"/>
  <c r="AV197" i="33"/>
  <c r="AU197" i="33"/>
  <c r="AT197" i="33"/>
  <c r="AS197" i="33"/>
  <c r="AR197" i="33"/>
  <c r="AQ197" i="33"/>
  <c r="AP197" i="33"/>
  <c r="AO197" i="33"/>
  <c r="AN197" i="33"/>
  <c r="AM197" i="33"/>
  <c r="AL197" i="33"/>
  <c r="AK197" i="33"/>
  <c r="AJ197" i="33"/>
  <c r="AI197" i="33"/>
  <c r="AH197" i="33"/>
  <c r="AG197" i="33"/>
  <c r="AF197" i="33"/>
  <c r="AE197" i="33"/>
  <c r="AD197" i="33"/>
  <c r="AC197" i="33"/>
  <c r="AB197" i="33"/>
  <c r="BA195" i="33"/>
  <c r="AZ195" i="33"/>
  <c r="AY195" i="33"/>
  <c r="AX195" i="33"/>
  <c r="AW195" i="33"/>
  <c r="AV195" i="33"/>
  <c r="AU195" i="33"/>
  <c r="AT195" i="33"/>
  <c r="AS195" i="33"/>
  <c r="AR195" i="33"/>
  <c r="AQ195" i="33"/>
  <c r="AP195" i="33"/>
  <c r="AO195" i="33"/>
  <c r="AN195" i="33"/>
  <c r="AM195" i="33"/>
  <c r="AL195" i="33"/>
  <c r="AK195" i="33"/>
  <c r="AJ195" i="33"/>
  <c r="AI195" i="33"/>
  <c r="AH195" i="33"/>
  <c r="AG195" i="33"/>
  <c r="AF195" i="33"/>
  <c r="AE195" i="33"/>
  <c r="AD195" i="33"/>
  <c r="AC195" i="33"/>
  <c r="AB195" i="33"/>
  <c r="BA193" i="33"/>
  <c r="AZ193" i="33"/>
  <c r="AY193" i="33"/>
  <c r="AX193" i="33"/>
  <c r="AW193" i="33"/>
  <c r="AV193" i="33"/>
  <c r="AU193" i="33"/>
  <c r="AT193" i="33"/>
  <c r="AS193" i="33"/>
  <c r="AR193" i="33"/>
  <c r="AQ193" i="33"/>
  <c r="AP193" i="33"/>
  <c r="AO193" i="33"/>
  <c r="AN193" i="33"/>
  <c r="AM193" i="33"/>
  <c r="AL193" i="33"/>
  <c r="AK193" i="33"/>
  <c r="AJ193" i="33"/>
  <c r="AI193" i="33"/>
  <c r="AH193" i="33"/>
  <c r="AG193" i="33"/>
  <c r="AF193" i="33"/>
  <c r="AE193" i="33"/>
  <c r="AD193" i="33"/>
  <c r="AC193" i="33"/>
  <c r="AB193" i="33"/>
  <c r="BA191" i="33"/>
  <c r="AZ191" i="33"/>
  <c r="AY191" i="33"/>
  <c r="AX191" i="33"/>
  <c r="AW191" i="33"/>
  <c r="AV191" i="33"/>
  <c r="AU191" i="33"/>
  <c r="AT191" i="33"/>
  <c r="AS191" i="33"/>
  <c r="AR191" i="33"/>
  <c r="AQ191" i="33"/>
  <c r="AP191" i="33"/>
  <c r="AO191" i="33"/>
  <c r="AN191" i="33"/>
  <c r="AM191" i="33"/>
  <c r="AL191" i="33"/>
  <c r="AK191" i="33"/>
  <c r="AJ191" i="33"/>
  <c r="AI191" i="33"/>
  <c r="AH191" i="33"/>
  <c r="AG191" i="33"/>
  <c r="AF191" i="33"/>
  <c r="AE191" i="33"/>
  <c r="AD191" i="33"/>
  <c r="AC191" i="33"/>
  <c r="AB191" i="33"/>
  <c r="BA189" i="33"/>
  <c r="AZ189" i="33"/>
  <c r="AY189" i="33"/>
  <c r="AX189" i="33"/>
  <c r="AW189" i="33"/>
  <c r="AV189" i="33"/>
  <c r="AU189" i="33"/>
  <c r="AT189" i="33"/>
  <c r="AS189" i="33"/>
  <c r="AR189" i="33"/>
  <c r="AQ189" i="33"/>
  <c r="AP189" i="33"/>
  <c r="AO189" i="33"/>
  <c r="AN189" i="33"/>
  <c r="AM189" i="33"/>
  <c r="AL189" i="33"/>
  <c r="AK189" i="33"/>
  <c r="AJ189" i="33"/>
  <c r="AI189" i="33"/>
  <c r="AH189" i="33"/>
  <c r="AG189" i="33"/>
  <c r="AF189" i="33"/>
  <c r="AE189" i="33"/>
  <c r="AD189" i="33"/>
  <c r="AC189" i="33"/>
  <c r="AB189" i="33"/>
  <c r="BA187" i="33"/>
  <c r="AZ187" i="33"/>
  <c r="AY187" i="33"/>
  <c r="AX187" i="33"/>
  <c r="AW187" i="33"/>
  <c r="AV187" i="33"/>
  <c r="AU187" i="33"/>
  <c r="AT187" i="33"/>
  <c r="AS187" i="33"/>
  <c r="AR187" i="33"/>
  <c r="AQ187" i="33"/>
  <c r="AP187" i="33"/>
  <c r="AO187" i="33"/>
  <c r="AN187" i="33"/>
  <c r="AM187" i="33"/>
  <c r="AL187" i="33"/>
  <c r="AK187" i="33"/>
  <c r="AJ187" i="33"/>
  <c r="AI187" i="33"/>
  <c r="AH187" i="33"/>
  <c r="AG187" i="33"/>
  <c r="AF187" i="33"/>
  <c r="AE187" i="33"/>
  <c r="AD187" i="33"/>
  <c r="AC187" i="33"/>
  <c r="AB187" i="33"/>
  <c r="BA185" i="33"/>
  <c r="AZ185" i="33"/>
  <c r="AY185" i="33"/>
  <c r="AX185" i="33"/>
  <c r="AW185" i="33"/>
  <c r="AV185" i="33"/>
  <c r="AU185" i="33"/>
  <c r="AT185" i="33"/>
  <c r="AS185" i="33"/>
  <c r="AR185" i="33"/>
  <c r="AQ185" i="33"/>
  <c r="AP185" i="33"/>
  <c r="AO185" i="33"/>
  <c r="AN185" i="33"/>
  <c r="AM185" i="33"/>
  <c r="AL185" i="33"/>
  <c r="AK185" i="33"/>
  <c r="AJ185" i="33"/>
  <c r="AI185" i="33"/>
  <c r="AH185" i="33"/>
  <c r="AG185" i="33"/>
  <c r="AF185" i="33"/>
  <c r="AE185" i="33"/>
  <c r="AD185" i="33"/>
  <c r="AC185" i="33"/>
  <c r="AB185" i="33"/>
  <c r="T162" i="33"/>
  <c r="V162" i="33"/>
  <c r="W162" i="33"/>
  <c r="T156" i="33"/>
  <c r="V156" i="33"/>
  <c r="W156" i="33"/>
  <c r="T150" i="33"/>
  <c r="V150" i="33"/>
  <c r="W150" i="33"/>
  <c r="T144" i="33"/>
  <c r="V144" i="33"/>
  <c r="W144" i="33"/>
  <c r="T138" i="33"/>
  <c r="V138" i="33"/>
  <c r="W138" i="33"/>
  <c r="T132" i="33"/>
  <c r="V132" i="33"/>
  <c r="W132" i="33"/>
  <c r="T126" i="33"/>
  <c r="V126" i="33"/>
  <c r="W126" i="33"/>
  <c r="T120" i="33"/>
  <c r="V120" i="33"/>
  <c r="W120" i="33"/>
  <c r="T114" i="33"/>
  <c r="V114" i="33"/>
  <c r="W114" i="33"/>
  <c r="T108" i="33"/>
  <c r="V108" i="33"/>
  <c r="W108" i="33"/>
  <c r="T102" i="33"/>
  <c r="V102" i="33"/>
  <c r="W102" i="33"/>
  <c r="T96" i="33"/>
  <c r="V96" i="33"/>
  <c r="W96" i="33"/>
  <c r="V168" i="33"/>
  <c r="V165" i="33"/>
  <c r="V159" i="33"/>
  <c r="V153" i="33"/>
  <c r="V147" i="33"/>
  <c r="V141" i="33"/>
  <c r="V135" i="33"/>
  <c r="V129" i="33"/>
  <c r="V123" i="33"/>
  <c r="V117" i="33"/>
  <c r="V111" i="33"/>
  <c r="V105" i="33"/>
  <c r="V99" i="33"/>
  <c r="V93" i="33"/>
  <c r="T168" i="33"/>
  <c r="W168" i="33"/>
  <c r="T165" i="33"/>
  <c r="W165" i="33"/>
  <c r="T159" i="33"/>
  <c r="W159" i="33"/>
  <c r="T153" i="33"/>
  <c r="W153" i="33"/>
  <c r="T147" i="33"/>
  <c r="W147" i="33"/>
  <c r="T141" i="33"/>
  <c r="W141" i="33"/>
  <c r="T135" i="33"/>
  <c r="W135" i="33"/>
  <c r="T129" i="33"/>
  <c r="W129" i="33"/>
  <c r="T123" i="33"/>
  <c r="W123" i="33"/>
  <c r="T117" i="33"/>
  <c r="W117" i="33"/>
  <c r="T111" i="33"/>
  <c r="W111" i="33"/>
  <c r="T105" i="33"/>
  <c r="W105" i="33"/>
  <c r="T99" i="33"/>
  <c r="W99" i="33"/>
  <c r="T93" i="33"/>
  <c r="W93" i="33"/>
  <c r="S168" i="33"/>
  <c r="S165" i="33"/>
  <c r="S162" i="33"/>
  <c r="S159" i="33"/>
  <c r="S156" i="33"/>
  <c r="S153" i="33"/>
  <c r="S150" i="33"/>
  <c r="S147" i="33"/>
  <c r="S144" i="33"/>
  <c r="S141" i="33"/>
  <c r="S138" i="33"/>
  <c r="S135" i="33"/>
  <c r="S132" i="33"/>
  <c r="S129" i="33"/>
  <c r="S126" i="33"/>
  <c r="S123" i="33"/>
  <c r="S120" i="33"/>
  <c r="S117" i="33"/>
  <c r="S114" i="33"/>
  <c r="S111" i="33"/>
  <c r="S108" i="33"/>
  <c r="S105" i="33"/>
  <c r="S102" i="33"/>
  <c r="S99" i="33"/>
  <c r="S96" i="33"/>
  <c r="S93" i="33"/>
  <c r="D6" i="33"/>
  <c r="J2" i="33"/>
  <c r="G166" i="33"/>
  <c r="F166" i="33"/>
  <c r="E166" i="33"/>
  <c r="D166" i="33"/>
  <c r="C166" i="33"/>
  <c r="B166" i="33"/>
  <c r="A166" i="33"/>
  <c r="G163" i="33"/>
  <c r="F163" i="33"/>
  <c r="E163" i="33"/>
  <c r="D163" i="33"/>
  <c r="C163" i="33"/>
  <c r="B163" i="33"/>
  <c r="A163" i="33"/>
  <c r="G160" i="33"/>
  <c r="F160" i="33"/>
  <c r="E160" i="33"/>
  <c r="D160" i="33"/>
  <c r="C160" i="33"/>
  <c r="B160" i="33"/>
  <c r="A160" i="33"/>
  <c r="G157" i="33"/>
  <c r="F157" i="33"/>
  <c r="E157" i="33"/>
  <c r="D157" i="33"/>
  <c r="C157" i="33"/>
  <c r="B157" i="33"/>
  <c r="A157" i="33"/>
  <c r="G154" i="33"/>
  <c r="F154" i="33"/>
  <c r="E154" i="33"/>
  <c r="D154" i="33"/>
  <c r="C154" i="33"/>
  <c r="B154" i="33"/>
  <c r="A154" i="33"/>
  <c r="G151" i="33"/>
  <c r="F151" i="33"/>
  <c r="E151" i="33"/>
  <c r="D151" i="33"/>
  <c r="C151" i="33"/>
  <c r="B151" i="33"/>
  <c r="A151" i="33"/>
  <c r="G148" i="33"/>
  <c r="F148" i="33"/>
  <c r="E148" i="33"/>
  <c r="D148" i="33"/>
  <c r="C148" i="33"/>
  <c r="B148" i="33"/>
  <c r="A148" i="33"/>
  <c r="G145" i="33"/>
  <c r="F145" i="33"/>
  <c r="E145" i="33"/>
  <c r="D145" i="33"/>
  <c r="C145" i="33"/>
  <c r="B145" i="33"/>
  <c r="A145" i="33"/>
  <c r="G142" i="33"/>
  <c r="F142" i="33"/>
  <c r="E142" i="33"/>
  <c r="D142" i="33"/>
  <c r="C142" i="33"/>
  <c r="B142" i="33"/>
  <c r="A142" i="33"/>
  <c r="G139" i="33"/>
  <c r="F139" i="33"/>
  <c r="E139" i="33"/>
  <c r="D139" i="33"/>
  <c r="C139" i="33"/>
  <c r="B139" i="33"/>
  <c r="A139" i="33"/>
  <c r="G136" i="33"/>
  <c r="F136" i="33"/>
  <c r="E136" i="33"/>
  <c r="D136" i="33"/>
  <c r="C136" i="33"/>
  <c r="B136" i="33"/>
  <c r="A136" i="33"/>
  <c r="G133" i="33"/>
  <c r="F133" i="33"/>
  <c r="E133" i="33"/>
  <c r="D133" i="33"/>
  <c r="C133" i="33"/>
  <c r="B133" i="33"/>
  <c r="A133" i="33"/>
  <c r="G130" i="33"/>
  <c r="F130" i="33"/>
  <c r="E130" i="33"/>
  <c r="D130" i="33"/>
  <c r="C130" i="33"/>
  <c r="B130" i="33"/>
  <c r="A130" i="33"/>
  <c r="G127" i="33"/>
  <c r="F127" i="33"/>
  <c r="E127" i="33"/>
  <c r="D127" i="33"/>
  <c r="C127" i="33"/>
  <c r="B127" i="33"/>
  <c r="A127" i="33"/>
  <c r="G124" i="33"/>
  <c r="F124" i="33"/>
  <c r="E124" i="33"/>
  <c r="D124" i="33"/>
  <c r="C124" i="33"/>
  <c r="B124" i="33"/>
  <c r="AA275" i="33"/>
  <c r="Z275" i="33"/>
  <c r="Y275" i="33"/>
  <c r="X275" i="33"/>
  <c r="W275" i="33"/>
  <c r="V275" i="33"/>
  <c r="U275" i="33"/>
  <c r="T275" i="33"/>
  <c r="S275" i="33"/>
  <c r="R275" i="33"/>
  <c r="Q275" i="33"/>
  <c r="P275" i="33"/>
  <c r="O275" i="33"/>
  <c r="N275" i="33"/>
  <c r="M275" i="33"/>
  <c r="L275" i="33"/>
  <c r="K275" i="33"/>
  <c r="J275" i="33"/>
  <c r="I275" i="33"/>
  <c r="H275" i="33"/>
  <c r="G275" i="33"/>
  <c r="F275" i="33"/>
  <c r="E275" i="33"/>
  <c r="D275" i="33"/>
  <c r="C275" i="33"/>
  <c r="B275" i="33"/>
  <c r="A275" i="33"/>
  <c r="AA273" i="33"/>
  <c r="Z273" i="33"/>
  <c r="Y273" i="33"/>
  <c r="X273" i="33"/>
  <c r="W273" i="33"/>
  <c r="V273" i="33"/>
  <c r="U273" i="33"/>
  <c r="T273" i="33"/>
  <c r="S273" i="33"/>
  <c r="R273" i="33"/>
  <c r="Q273" i="33"/>
  <c r="P273" i="33"/>
  <c r="O273" i="33"/>
  <c r="N273" i="33"/>
  <c r="M273" i="33"/>
  <c r="L273" i="33"/>
  <c r="K273" i="33"/>
  <c r="J273" i="33"/>
  <c r="I273" i="33"/>
  <c r="H273" i="33"/>
  <c r="G273" i="33"/>
  <c r="F273" i="33"/>
  <c r="E273" i="33"/>
  <c r="D273" i="33"/>
  <c r="C273" i="33"/>
  <c r="B273" i="33"/>
  <c r="A273" i="33"/>
  <c r="BB273" i="33"/>
  <c r="BC273" i="33"/>
  <c r="AA271" i="33"/>
  <c r="Z271" i="33"/>
  <c r="Y271" i="33"/>
  <c r="X271" i="33"/>
  <c r="W271" i="33"/>
  <c r="V271" i="33"/>
  <c r="U271" i="33"/>
  <c r="T271" i="33"/>
  <c r="S271" i="33"/>
  <c r="R271" i="33"/>
  <c r="Q271" i="33"/>
  <c r="P271" i="33"/>
  <c r="O271" i="33"/>
  <c r="N271" i="33"/>
  <c r="M271" i="33"/>
  <c r="L271" i="33"/>
  <c r="K271" i="33"/>
  <c r="J271" i="33"/>
  <c r="I271" i="33"/>
  <c r="H271" i="33"/>
  <c r="G271" i="33"/>
  <c r="F271" i="33"/>
  <c r="E271" i="33"/>
  <c r="D271" i="33"/>
  <c r="C271" i="33"/>
  <c r="B271" i="33"/>
  <c r="A271" i="33"/>
  <c r="AA269" i="33"/>
  <c r="Z269" i="33"/>
  <c r="Y269" i="33"/>
  <c r="X269" i="33"/>
  <c r="W269" i="33"/>
  <c r="V269" i="33"/>
  <c r="U269" i="33"/>
  <c r="T269" i="33"/>
  <c r="S269" i="33"/>
  <c r="R269" i="33"/>
  <c r="Q269" i="33"/>
  <c r="P269" i="33"/>
  <c r="O269" i="33"/>
  <c r="N269" i="33"/>
  <c r="M269" i="33"/>
  <c r="L269" i="33"/>
  <c r="K269" i="33"/>
  <c r="J269" i="33"/>
  <c r="I269" i="33"/>
  <c r="H269" i="33"/>
  <c r="G269" i="33"/>
  <c r="F269" i="33"/>
  <c r="E269" i="33"/>
  <c r="D269" i="33"/>
  <c r="C269" i="33"/>
  <c r="B269" i="33"/>
  <c r="A269" i="33"/>
  <c r="AA267" i="33"/>
  <c r="Z267" i="33"/>
  <c r="Y267" i="33"/>
  <c r="X267" i="33"/>
  <c r="W267" i="33"/>
  <c r="V267" i="33"/>
  <c r="U267" i="33"/>
  <c r="T267" i="33"/>
  <c r="S267" i="33"/>
  <c r="R267" i="33"/>
  <c r="Q267" i="33"/>
  <c r="P267" i="33"/>
  <c r="O267" i="33"/>
  <c r="N267" i="33"/>
  <c r="M267" i="33"/>
  <c r="L267" i="33"/>
  <c r="K267" i="33"/>
  <c r="J267" i="33"/>
  <c r="I267" i="33"/>
  <c r="H267" i="33"/>
  <c r="G267" i="33"/>
  <c r="F267" i="33"/>
  <c r="E267" i="33"/>
  <c r="D267" i="33"/>
  <c r="C267" i="33"/>
  <c r="B267" i="33"/>
  <c r="A267" i="33"/>
  <c r="AA265" i="33"/>
  <c r="Z265" i="33"/>
  <c r="Y265" i="33"/>
  <c r="X265" i="33"/>
  <c r="W265" i="33"/>
  <c r="V265" i="33"/>
  <c r="U265" i="33"/>
  <c r="T265" i="33"/>
  <c r="S265" i="33"/>
  <c r="R265" i="33"/>
  <c r="Q265" i="33"/>
  <c r="P265" i="33"/>
  <c r="O265" i="33"/>
  <c r="N265" i="33"/>
  <c r="M265" i="33"/>
  <c r="L265" i="33"/>
  <c r="K265" i="33"/>
  <c r="J265" i="33"/>
  <c r="I265" i="33"/>
  <c r="H265" i="33"/>
  <c r="G265" i="33"/>
  <c r="F265" i="33"/>
  <c r="E265" i="33"/>
  <c r="D265" i="33"/>
  <c r="C265" i="33"/>
  <c r="B265" i="33"/>
  <c r="A265" i="33"/>
  <c r="BB265" i="33"/>
  <c r="BC265" i="33"/>
  <c r="AA263" i="33"/>
  <c r="Z263" i="33"/>
  <c r="Y263" i="33"/>
  <c r="X263" i="33"/>
  <c r="W263" i="33"/>
  <c r="V263" i="33"/>
  <c r="U263" i="33"/>
  <c r="T263" i="33"/>
  <c r="S263" i="33"/>
  <c r="R263" i="33"/>
  <c r="Q263" i="33"/>
  <c r="P263" i="33"/>
  <c r="O263" i="33"/>
  <c r="N263" i="33"/>
  <c r="M263" i="33"/>
  <c r="L263" i="33"/>
  <c r="K263" i="33"/>
  <c r="J263" i="33"/>
  <c r="I263" i="33"/>
  <c r="H263" i="33"/>
  <c r="G263" i="33"/>
  <c r="F263" i="33"/>
  <c r="E263" i="33"/>
  <c r="D263" i="33"/>
  <c r="C263" i="33"/>
  <c r="B263" i="33"/>
  <c r="A263" i="33"/>
  <c r="AA261" i="33"/>
  <c r="Z261" i="33"/>
  <c r="Y261" i="33"/>
  <c r="X261" i="33"/>
  <c r="W261" i="33"/>
  <c r="V261" i="33"/>
  <c r="U261" i="33"/>
  <c r="T261" i="33"/>
  <c r="S261" i="33"/>
  <c r="R261" i="33"/>
  <c r="Q261" i="33"/>
  <c r="P261" i="33"/>
  <c r="O261" i="33"/>
  <c r="N261" i="33"/>
  <c r="M261" i="33"/>
  <c r="L261" i="33"/>
  <c r="K261" i="33"/>
  <c r="J261" i="33"/>
  <c r="I261" i="33"/>
  <c r="H261" i="33"/>
  <c r="G261" i="33"/>
  <c r="F261" i="33"/>
  <c r="E261" i="33"/>
  <c r="D261" i="33"/>
  <c r="C261" i="33"/>
  <c r="B261" i="33"/>
  <c r="A261" i="33"/>
  <c r="BB261" i="33"/>
  <c r="BC261" i="33"/>
  <c r="AA259" i="33"/>
  <c r="Z259" i="33"/>
  <c r="Y259" i="33"/>
  <c r="X259" i="33"/>
  <c r="W259" i="33"/>
  <c r="V259" i="33"/>
  <c r="U259" i="33"/>
  <c r="T259" i="33"/>
  <c r="S259" i="33"/>
  <c r="R259" i="33"/>
  <c r="Q259" i="33"/>
  <c r="P259" i="33"/>
  <c r="O259" i="33"/>
  <c r="N259" i="33"/>
  <c r="M259" i="33"/>
  <c r="L259" i="33"/>
  <c r="K259" i="33"/>
  <c r="J259" i="33"/>
  <c r="I259" i="33"/>
  <c r="H259" i="33"/>
  <c r="G259" i="33"/>
  <c r="F259" i="33"/>
  <c r="E259" i="33"/>
  <c r="D259" i="33"/>
  <c r="C259" i="33"/>
  <c r="B259" i="33"/>
  <c r="A259" i="33"/>
  <c r="AA257" i="33"/>
  <c r="Z257" i="33"/>
  <c r="Y257" i="33"/>
  <c r="X257" i="33"/>
  <c r="W257" i="33"/>
  <c r="V257" i="33"/>
  <c r="U257" i="33"/>
  <c r="T257" i="33"/>
  <c r="S257" i="33"/>
  <c r="R257" i="33"/>
  <c r="Q257" i="33"/>
  <c r="P257" i="33"/>
  <c r="O257" i="33"/>
  <c r="N257" i="33"/>
  <c r="M257" i="33"/>
  <c r="L257" i="33"/>
  <c r="K257" i="33"/>
  <c r="J257" i="33"/>
  <c r="I257" i="33"/>
  <c r="H257" i="33"/>
  <c r="G257" i="33"/>
  <c r="F257" i="33"/>
  <c r="E257" i="33"/>
  <c r="D257" i="33"/>
  <c r="C257" i="33"/>
  <c r="B257" i="33"/>
  <c r="A257" i="33"/>
  <c r="AA255" i="33"/>
  <c r="Z255" i="33"/>
  <c r="Y255" i="33"/>
  <c r="X255" i="33"/>
  <c r="W255" i="33"/>
  <c r="V255" i="33"/>
  <c r="U255" i="33"/>
  <c r="T255" i="33"/>
  <c r="S255" i="33"/>
  <c r="R255" i="33"/>
  <c r="Q255" i="33"/>
  <c r="P255" i="33"/>
  <c r="O255" i="33"/>
  <c r="N255" i="33"/>
  <c r="M255" i="33"/>
  <c r="L255" i="33"/>
  <c r="K255" i="33"/>
  <c r="J255" i="33"/>
  <c r="I255" i="33"/>
  <c r="H255" i="33"/>
  <c r="G255" i="33"/>
  <c r="F255" i="33"/>
  <c r="E255" i="33"/>
  <c r="D255" i="33"/>
  <c r="C255" i="33"/>
  <c r="B255" i="33"/>
  <c r="A255" i="33"/>
  <c r="AA253" i="33"/>
  <c r="Z253" i="33"/>
  <c r="Y253" i="33"/>
  <c r="X253" i="33"/>
  <c r="W253" i="33"/>
  <c r="V253" i="33"/>
  <c r="U253" i="33"/>
  <c r="T253" i="33"/>
  <c r="S253" i="33"/>
  <c r="R253" i="33"/>
  <c r="Q253" i="33"/>
  <c r="P253" i="33"/>
  <c r="O253" i="33"/>
  <c r="N253" i="33"/>
  <c r="M253" i="33"/>
  <c r="L253" i="33"/>
  <c r="K253" i="33"/>
  <c r="J253" i="33"/>
  <c r="I253" i="33"/>
  <c r="H253" i="33"/>
  <c r="G253" i="33"/>
  <c r="F253" i="33"/>
  <c r="E253" i="33"/>
  <c r="D253" i="33"/>
  <c r="C253" i="33"/>
  <c r="B253" i="33"/>
  <c r="A253" i="33"/>
  <c r="AA251" i="33"/>
  <c r="Z251" i="33"/>
  <c r="Y251" i="33"/>
  <c r="X251" i="33"/>
  <c r="W251" i="33"/>
  <c r="V251" i="33"/>
  <c r="U251" i="33"/>
  <c r="T251" i="33"/>
  <c r="S251" i="33"/>
  <c r="R251" i="33"/>
  <c r="Q251" i="33"/>
  <c r="P251" i="33"/>
  <c r="O251" i="33"/>
  <c r="N251" i="33"/>
  <c r="M251" i="33"/>
  <c r="L251" i="33"/>
  <c r="K251" i="33"/>
  <c r="J251" i="33"/>
  <c r="I251" i="33"/>
  <c r="H251" i="33"/>
  <c r="G251" i="33"/>
  <c r="F251" i="33"/>
  <c r="E251" i="33"/>
  <c r="D251" i="33"/>
  <c r="C251" i="33"/>
  <c r="B251" i="33"/>
  <c r="A251" i="33"/>
  <c r="AA249" i="33"/>
  <c r="Z249" i="33"/>
  <c r="Y249" i="33"/>
  <c r="X249" i="33"/>
  <c r="W249" i="33"/>
  <c r="V249" i="33"/>
  <c r="U249" i="33"/>
  <c r="T249" i="33"/>
  <c r="S249" i="33"/>
  <c r="R249" i="33"/>
  <c r="Q249" i="33"/>
  <c r="P249" i="33"/>
  <c r="O249" i="33"/>
  <c r="N249" i="33"/>
  <c r="M249" i="33"/>
  <c r="L249" i="33"/>
  <c r="K249" i="33"/>
  <c r="J249" i="33"/>
  <c r="I249" i="33"/>
  <c r="H249" i="33"/>
  <c r="G249" i="33"/>
  <c r="F249" i="33"/>
  <c r="E249" i="33"/>
  <c r="D249" i="33"/>
  <c r="C249" i="33"/>
  <c r="B249" i="33"/>
  <c r="A249" i="33"/>
  <c r="BB249" i="33"/>
  <c r="BC249" i="33"/>
  <c r="AA247" i="33"/>
  <c r="Z247" i="33"/>
  <c r="Y247" i="33"/>
  <c r="X247" i="33"/>
  <c r="W247" i="33"/>
  <c r="V247" i="33"/>
  <c r="U247" i="33"/>
  <c r="T247" i="33"/>
  <c r="S247" i="33"/>
  <c r="R247" i="33"/>
  <c r="Q247" i="33"/>
  <c r="P247" i="33"/>
  <c r="O247" i="33"/>
  <c r="N247" i="33"/>
  <c r="M247" i="33"/>
  <c r="L247" i="33"/>
  <c r="K247" i="33"/>
  <c r="J247" i="33"/>
  <c r="I247" i="33"/>
  <c r="H247" i="33"/>
  <c r="G247" i="33"/>
  <c r="F247" i="33"/>
  <c r="E247" i="33"/>
  <c r="D247" i="33"/>
  <c r="C247" i="33"/>
  <c r="B247" i="33"/>
  <c r="A247" i="33"/>
  <c r="AA245" i="33"/>
  <c r="Z245" i="33"/>
  <c r="Y245" i="33"/>
  <c r="X245" i="33"/>
  <c r="W245" i="33"/>
  <c r="V245" i="33"/>
  <c r="U245" i="33"/>
  <c r="T245" i="33"/>
  <c r="S245" i="33"/>
  <c r="R245" i="33"/>
  <c r="Q245" i="33"/>
  <c r="P245" i="33"/>
  <c r="O245" i="33"/>
  <c r="N245" i="33"/>
  <c r="M245" i="33"/>
  <c r="L245" i="33"/>
  <c r="K245" i="33"/>
  <c r="J245" i="33"/>
  <c r="I245" i="33"/>
  <c r="H245" i="33"/>
  <c r="G245" i="33"/>
  <c r="F245" i="33"/>
  <c r="E245" i="33"/>
  <c r="D245" i="33"/>
  <c r="C245" i="33"/>
  <c r="B245" i="33"/>
  <c r="A245" i="33"/>
  <c r="AA243" i="33"/>
  <c r="Z243" i="33"/>
  <c r="Y243" i="33"/>
  <c r="X243" i="33"/>
  <c r="W243" i="33"/>
  <c r="V243" i="33"/>
  <c r="U243" i="33"/>
  <c r="T243" i="33"/>
  <c r="S243" i="33"/>
  <c r="R243" i="33"/>
  <c r="Q243" i="33"/>
  <c r="P243" i="33"/>
  <c r="O243" i="33"/>
  <c r="N243" i="33"/>
  <c r="M243" i="33"/>
  <c r="L243" i="33"/>
  <c r="K243" i="33"/>
  <c r="J243" i="33"/>
  <c r="I243" i="33"/>
  <c r="H243" i="33"/>
  <c r="G243" i="33"/>
  <c r="F243" i="33"/>
  <c r="E243" i="33"/>
  <c r="D243" i="33"/>
  <c r="C243" i="33"/>
  <c r="B243" i="33"/>
  <c r="A243" i="33"/>
  <c r="AA241" i="33"/>
  <c r="Z241" i="33"/>
  <c r="Y241" i="33"/>
  <c r="X241" i="33"/>
  <c r="W241" i="33"/>
  <c r="V241" i="33"/>
  <c r="U241" i="33"/>
  <c r="T241" i="33"/>
  <c r="S241" i="33"/>
  <c r="R241" i="33"/>
  <c r="Q241" i="33"/>
  <c r="P241" i="33"/>
  <c r="O241" i="33"/>
  <c r="N241" i="33"/>
  <c r="M241" i="33"/>
  <c r="L241" i="33"/>
  <c r="K241" i="33"/>
  <c r="J241" i="33"/>
  <c r="I241" i="33"/>
  <c r="H241" i="33"/>
  <c r="G241" i="33"/>
  <c r="F241" i="33"/>
  <c r="E241" i="33"/>
  <c r="D241" i="33"/>
  <c r="C241" i="33"/>
  <c r="B241" i="33"/>
  <c r="A241" i="33"/>
  <c r="AA239" i="33"/>
  <c r="Z239" i="33"/>
  <c r="Y239" i="33"/>
  <c r="X239" i="33"/>
  <c r="W239" i="33"/>
  <c r="V239" i="33"/>
  <c r="U239" i="33"/>
  <c r="T239" i="33"/>
  <c r="S239" i="33"/>
  <c r="R239" i="33"/>
  <c r="Q239" i="33"/>
  <c r="P239" i="33"/>
  <c r="O239" i="33"/>
  <c r="N239" i="33"/>
  <c r="M239" i="33"/>
  <c r="L239" i="33"/>
  <c r="K239" i="33"/>
  <c r="J239" i="33"/>
  <c r="I239" i="33"/>
  <c r="H239" i="33"/>
  <c r="G239" i="33"/>
  <c r="F239" i="33"/>
  <c r="E239" i="33"/>
  <c r="D239" i="33"/>
  <c r="C239" i="33"/>
  <c r="B239" i="33"/>
  <c r="A239" i="33"/>
  <c r="AA237" i="33"/>
  <c r="Z237" i="33"/>
  <c r="Y237" i="33"/>
  <c r="X237" i="33"/>
  <c r="W237" i="33"/>
  <c r="V237" i="33"/>
  <c r="U237" i="33"/>
  <c r="T237" i="33"/>
  <c r="S237" i="33"/>
  <c r="R237" i="33"/>
  <c r="Q237" i="33"/>
  <c r="P237" i="33"/>
  <c r="O237" i="33"/>
  <c r="N237" i="33"/>
  <c r="M237" i="33"/>
  <c r="L237" i="33"/>
  <c r="K237" i="33"/>
  <c r="J237" i="33"/>
  <c r="I237" i="33"/>
  <c r="H237" i="33"/>
  <c r="G237" i="33"/>
  <c r="F237" i="33"/>
  <c r="E237" i="33"/>
  <c r="D237" i="33"/>
  <c r="C237" i="33"/>
  <c r="B237" i="33"/>
  <c r="A237" i="33"/>
  <c r="BB237" i="33"/>
  <c r="BC237" i="33"/>
  <c r="AA235" i="33"/>
  <c r="Z235" i="33"/>
  <c r="Y235" i="33"/>
  <c r="X235" i="33"/>
  <c r="W235" i="33"/>
  <c r="V235" i="33"/>
  <c r="U235" i="33"/>
  <c r="T235" i="33"/>
  <c r="S235" i="33"/>
  <c r="R235" i="33"/>
  <c r="Q235" i="33"/>
  <c r="P235" i="33"/>
  <c r="O235" i="33"/>
  <c r="N235" i="33"/>
  <c r="M235" i="33"/>
  <c r="L235" i="33"/>
  <c r="K235" i="33"/>
  <c r="J235" i="33"/>
  <c r="I235" i="33"/>
  <c r="H235" i="33"/>
  <c r="G235" i="33"/>
  <c r="F235" i="33"/>
  <c r="E235" i="33"/>
  <c r="D235" i="33"/>
  <c r="C235" i="33"/>
  <c r="B235" i="33"/>
  <c r="A235" i="33"/>
  <c r="AA233" i="33"/>
  <c r="Z233" i="33"/>
  <c r="Y233" i="33"/>
  <c r="X233" i="33"/>
  <c r="W233" i="33"/>
  <c r="V233" i="33"/>
  <c r="U233" i="33"/>
  <c r="T233" i="33"/>
  <c r="S233" i="33"/>
  <c r="R233" i="33"/>
  <c r="Q233" i="33"/>
  <c r="P233" i="33"/>
  <c r="O233" i="33"/>
  <c r="N233" i="33"/>
  <c r="M233" i="33"/>
  <c r="L233" i="33"/>
  <c r="K233" i="33"/>
  <c r="J233" i="33"/>
  <c r="I233" i="33"/>
  <c r="H233" i="33"/>
  <c r="G233" i="33"/>
  <c r="F233" i="33"/>
  <c r="E233" i="33"/>
  <c r="D233" i="33"/>
  <c r="C233" i="33"/>
  <c r="B233" i="33"/>
  <c r="A233" i="33"/>
  <c r="BB233" i="33"/>
  <c r="BC233" i="33"/>
  <c r="AA231" i="33"/>
  <c r="Z231" i="33"/>
  <c r="Y231" i="33"/>
  <c r="X231" i="33"/>
  <c r="W231" i="33"/>
  <c r="V231" i="33"/>
  <c r="U231" i="33"/>
  <c r="T231" i="33"/>
  <c r="S231" i="33"/>
  <c r="R231" i="33"/>
  <c r="Q231" i="33"/>
  <c r="P231" i="33"/>
  <c r="O231" i="33"/>
  <c r="N231" i="33"/>
  <c r="M231" i="33"/>
  <c r="L231" i="33"/>
  <c r="K231" i="33"/>
  <c r="J231" i="33"/>
  <c r="I231" i="33"/>
  <c r="H231" i="33"/>
  <c r="G231" i="33"/>
  <c r="F231" i="33"/>
  <c r="E231" i="33"/>
  <c r="D231" i="33"/>
  <c r="C231" i="33"/>
  <c r="B231" i="33"/>
  <c r="A231" i="33"/>
  <c r="AA229" i="33"/>
  <c r="Z229" i="33"/>
  <c r="Y229" i="33"/>
  <c r="X229" i="33"/>
  <c r="W229" i="33"/>
  <c r="V229" i="33"/>
  <c r="U229" i="33"/>
  <c r="T229" i="33"/>
  <c r="S229" i="33"/>
  <c r="R229" i="33"/>
  <c r="Q229" i="33"/>
  <c r="P229" i="33"/>
  <c r="O229" i="33"/>
  <c r="N229" i="33"/>
  <c r="M229" i="33"/>
  <c r="L229" i="33"/>
  <c r="K229" i="33"/>
  <c r="J229" i="33"/>
  <c r="I229" i="33"/>
  <c r="H229" i="33"/>
  <c r="G229" i="33"/>
  <c r="F229" i="33"/>
  <c r="E229" i="33"/>
  <c r="D229" i="33"/>
  <c r="C229" i="33"/>
  <c r="B229" i="33"/>
  <c r="A229" i="33"/>
  <c r="BB229" i="33"/>
  <c r="BC229" i="33"/>
  <c r="AA227" i="33"/>
  <c r="Z227" i="33"/>
  <c r="Y227" i="33"/>
  <c r="X227" i="33"/>
  <c r="W227" i="33"/>
  <c r="V227" i="33"/>
  <c r="U227" i="33"/>
  <c r="T227" i="33"/>
  <c r="S227" i="33"/>
  <c r="R227" i="33"/>
  <c r="Q227" i="33"/>
  <c r="P227" i="33"/>
  <c r="O227" i="33"/>
  <c r="N227" i="33"/>
  <c r="M227" i="33"/>
  <c r="L227" i="33"/>
  <c r="K227" i="33"/>
  <c r="J227" i="33"/>
  <c r="I227" i="33"/>
  <c r="H227" i="33"/>
  <c r="G227" i="33"/>
  <c r="F227" i="33"/>
  <c r="E227" i="33"/>
  <c r="D227" i="33"/>
  <c r="C227" i="33"/>
  <c r="B227" i="33"/>
  <c r="A227" i="33"/>
  <c r="AA225" i="33"/>
  <c r="Z225" i="33"/>
  <c r="Y225" i="33"/>
  <c r="X225" i="33"/>
  <c r="W225" i="33"/>
  <c r="V225" i="33"/>
  <c r="U225" i="33"/>
  <c r="T225" i="33"/>
  <c r="S225" i="33"/>
  <c r="R225" i="33"/>
  <c r="Q225" i="33"/>
  <c r="P225" i="33"/>
  <c r="O225" i="33"/>
  <c r="N225" i="33"/>
  <c r="M225" i="33"/>
  <c r="L225" i="33"/>
  <c r="K225" i="33"/>
  <c r="J225" i="33"/>
  <c r="I225" i="33"/>
  <c r="H225" i="33"/>
  <c r="G225" i="33"/>
  <c r="F225" i="33"/>
  <c r="E225" i="33"/>
  <c r="D225" i="33"/>
  <c r="C225" i="33"/>
  <c r="B225" i="33"/>
  <c r="A225" i="33"/>
  <c r="BB225" i="33"/>
  <c r="BC225" i="33"/>
  <c r="AA223" i="33"/>
  <c r="Z223" i="33"/>
  <c r="Y223" i="33"/>
  <c r="X223" i="33"/>
  <c r="W223" i="33"/>
  <c r="V223" i="33"/>
  <c r="U223" i="33"/>
  <c r="T223" i="33"/>
  <c r="S223" i="33"/>
  <c r="R223" i="33"/>
  <c r="Q223" i="33"/>
  <c r="P223" i="33"/>
  <c r="O223" i="33"/>
  <c r="N223" i="33"/>
  <c r="M223" i="33"/>
  <c r="L223" i="33"/>
  <c r="K223" i="33"/>
  <c r="J223" i="33"/>
  <c r="I223" i="33"/>
  <c r="H223" i="33"/>
  <c r="G223" i="33"/>
  <c r="F223" i="33"/>
  <c r="E223" i="33"/>
  <c r="D223" i="33"/>
  <c r="C223" i="33"/>
  <c r="B223" i="33"/>
  <c r="A223" i="33"/>
  <c r="AA221" i="33"/>
  <c r="Z221" i="33"/>
  <c r="Y221" i="33"/>
  <c r="X221" i="33"/>
  <c r="W221" i="33"/>
  <c r="V221" i="33"/>
  <c r="U221" i="33"/>
  <c r="T221" i="33"/>
  <c r="S221" i="33"/>
  <c r="R221" i="33"/>
  <c r="Q221" i="33"/>
  <c r="P221" i="33"/>
  <c r="O221" i="33"/>
  <c r="N221" i="33"/>
  <c r="M221" i="33"/>
  <c r="L221" i="33"/>
  <c r="K221" i="33"/>
  <c r="J221" i="33"/>
  <c r="I221" i="33"/>
  <c r="H221" i="33"/>
  <c r="G221" i="33"/>
  <c r="F221" i="33"/>
  <c r="E221" i="33"/>
  <c r="D221" i="33"/>
  <c r="C221" i="33"/>
  <c r="B221" i="33"/>
  <c r="A221" i="33"/>
  <c r="BB221" i="33"/>
  <c r="BC221" i="33"/>
  <c r="AA219" i="33"/>
  <c r="Z219" i="33"/>
  <c r="Y219" i="33"/>
  <c r="X219" i="33"/>
  <c r="W219" i="33"/>
  <c r="V219" i="33"/>
  <c r="U219" i="33"/>
  <c r="T219" i="33"/>
  <c r="S219" i="33"/>
  <c r="R219" i="33"/>
  <c r="Q219" i="33"/>
  <c r="P219" i="33"/>
  <c r="O219" i="33"/>
  <c r="N219" i="33"/>
  <c r="M219" i="33"/>
  <c r="L219" i="33"/>
  <c r="K219" i="33"/>
  <c r="J219" i="33"/>
  <c r="I219" i="33"/>
  <c r="H219" i="33"/>
  <c r="G219" i="33"/>
  <c r="F219" i="33"/>
  <c r="E219" i="33"/>
  <c r="D219" i="33"/>
  <c r="C219" i="33"/>
  <c r="B219" i="33"/>
  <c r="A219" i="33"/>
  <c r="AA217" i="33"/>
  <c r="Z217" i="33"/>
  <c r="Y217" i="33"/>
  <c r="X217" i="33"/>
  <c r="W217" i="33"/>
  <c r="V217" i="33"/>
  <c r="U217" i="33"/>
  <c r="T217" i="33"/>
  <c r="S217" i="33"/>
  <c r="R217" i="33"/>
  <c r="Q217" i="33"/>
  <c r="P217" i="33"/>
  <c r="O217" i="33"/>
  <c r="N217" i="33"/>
  <c r="M217" i="33"/>
  <c r="L217" i="33"/>
  <c r="K217" i="33"/>
  <c r="J217" i="33"/>
  <c r="I217" i="33"/>
  <c r="H217" i="33"/>
  <c r="G217" i="33"/>
  <c r="F217" i="33"/>
  <c r="E217" i="33"/>
  <c r="D217" i="33"/>
  <c r="C217" i="33"/>
  <c r="B217" i="33"/>
  <c r="A217" i="33"/>
  <c r="BB217" i="33"/>
  <c r="BC217" i="33"/>
  <c r="AA215" i="33"/>
  <c r="Z215" i="33"/>
  <c r="Y215" i="33"/>
  <c r="X215" i="33"/>
  <c r="W215" i="33"/>
  <c r="V215" i="33"/>
  <c r="U215" i="33"/>
  <c r="T215" i="33"/>
  <c r="S215" i="33"/>
  <c r="R215" i="33"/>
  <c r="Q215" i="33"/>
  <c r="P215" i="33"/>
  <c r="O215" i="33"/>
  <c r="N215" i="33"/>
  <c r="M215" i="33"/>
  <c r="L215" i="33"/>
  <c r="K215" i="33"/>
  <c r="J215" i="33"/>
  <c r="I215" i="33"/>
  <c r="H215" i="33"/>
  <c r="G215" i="33"/>
  <c r="F215" i="33"/>
  <c r="E215" i="33"/>
  <c r="D215" i="33"/>
  <c r="C215" i="33"/>
  <c r="B215" i="33"/>
  <c r="A215" i="33"/>
  <c r="AA213" i="33"/>
  <c r="Z213" i="33"/>
  <c r="Y213" i="33"/>
  <c r="X213" i="33"/>
  <c r="W213" i="33"/>
  <c r="V213" i="33"/>
  <c r="U213" i="33"/>
  <c r="T213" i="33"/>
  <c r="S213" i="33"/>
  <c r="R213" i="33"/>
  <c r="Q213" i="33"/>
  <c r="P213" i="33"/>
  <c r="O213" i="33"/>
  <c r="N213" i="33"/>
  <c r="M213" i="33"/>
  <c r="L213" i="33"/>
  <c r="K213" i="33"/>
  <c r="J213" i="33"/>
  <c r="I213" i="33"/>
  <c r="H213" i="33"/>
  <c r="G213" i="33"/>
  <c r="F213" i="33"/>
  <c r="E213" i="33"/>
  <c r="D213" i="33"/>
  <c r="C213" i="33"/>
  <c r="B213" i="33"/>
  <c r="A213" i="33"/>
  <c r="BB213" i="33"/>
  <c r="BC213" i="33"/>
  <c r="AA211" i="33"/>
  <c r="Z211" i="33"/>
  <c r="Y211" i="33"/>
  <c r="X211" i="33"/>
  <c r="W211" i="33"/>
  <c r="V211" i="33"/>
  <c r="U211" i="33"/>
  <c r="T211" i="33"/>
  <c r="S211" i="33"/>
  <c r="R211" i="33"/>
  <c r="Q211" i="33"/>
  <c r="P211" i="33"/>
  <c r="O211" i="33"/>
  <c r="N211" i="33"/>
  <c r="M211" i="33"/>
  <c r="L211" i="33"/>
  <c r="K211" i="33"/>
  <c r="J211" i="33"/>
  <c r="I211" i="33"/>
  <c r="H211" i="33"/>
  <c r="G211" i="33"/>
  <c r="F211" i="33"/>
  <c r="E211" i="33"/>
  <c r="D211" i="33"/>
  <c r="C211" i="33"/>
  <c r="B211" i="33"/>
  <c r="A211" i="33"/>
  <c r="AA209" i="33"/>
  <c r="Z209" i="33"/>
  <c r="Y209" i="33"/>
  <c r="X209" i="33"/>
  <c r="W209" i="33"/>
  <c r="V209" i="33"/>
  <c r="U209" i="33"/>
  <c r="T209" i="33"/>
  <c r="S209" i="33"/>
  <c r="R209" i="33"/>
  <c r="Q209" i="33"/>
  <c r="P209" i="33"/>
  <c r="O209" i="33"/>
  <c r="N209" i="33"/>
  <c r="M209" i="33"/>
  <c r="L209" i="33"/>
  <c r="K209" i="33"/>
  <c r="J209" i="33"/>
  <c r="I209" i="33"/>
  <c r="H209" i="33"/>
  <c r="G209" i="33"/>
  <c r="F209" i="33"/>
  <c r="E209" i="33"/>
  <c r="D209" i="33"/>
  <c r="C209" i="33"/>
  <c r="B209" i="33"/>
  <c r="A209" i="33"/>
  <c r="BB209" i="33"/>
  <c r="BC209" i="33"/>
  <c r="AA207" i="33"/>
  <c r="Z207" i="33"/>
  <c r="Y207" i="33"/>
  <c r="X207" i="33"/>
  <c r="W207" i="33"/>
  <c r="V207" i="33"/>
  <c r="U207" i="33"/>
  <c r="T207" i="33"/>
  <c r="S207" i="33"/>
  <c r="R207" i="33"/>
  <c r="Q207" i="33"/>
  <c r="P207" i="33"/>
  <c r="O207" i="33"/>
  <c r="N207" i="33"/>
  <c r="M207" i="33"/>
  <c r="L207" i="33"/>
  <c r="K207" i="33"/>
  <c r="J207" i="33"/>
  <c r="I207" i="33"/>
  <c r="H207" i="33"/>
  <c r="G207" i="33"/>
  <c r="F207" i="33"/>
  <c r="E207" i="33"/>
  <c r="D207" i="33"/>
  <c r="C207" i="33"/>
  <c r="B207" i="33"/>
  <c r="A207" i="33"/>
  <c r="AA205" i="33"/>
  <c r="Z205" i="33"/>
  <c r="Y205" i="33"/>
  <c r="X205" i="33"/>
  <c r="W205" i="33"/>
  <c r="V205" i="33"/>
  <c r="U205" i="33"/>
  <c r="T205" i="33"/>
  <c r="S205" i="33"/>
  <c r="R205" i="33"/>
  <c r="Q205" i="33"/>
  <c r="P205" i="33"/>
  <c r="O205" i="33"/>
  <c r="N205" i="33"/>
  <c r="M205" i="33"/>
  <c r="L205" i="33"/>
  <c r="K205" i="33"/>
  <c r="J205" i="33"/>
  <c r="I205" i="33"/>
  <c r="H205" i="33"/>
  <c r="G205" i="33"/>
  <c r="F205" i="33"/>
  <c r="E205" i="33"/>
  <c r="D205" i="33"/>
  <c r="C205" i="33"/>
  <c r="B205" i="33"/>
  <c r="A205" i="33"/>
  <c r="AA203" i="33"/>
  <c r="Z203" i="33"/>
  <c r="Y203" i="33"/>
  <c r="X203" i="33"/>
  <c r="W203" i="33"/>
  <c r="V203" i="33"/>
  <c r="U203" i="33"/>
  <c r="T203" i="33"/>
  <c r="S203" i="33"/>
  <c r="R203" i="33"/>
  <c r="Q203" i="33"/>
  <c r="P203" i="33"/>
  <c r="O203" i="33"/>
  <c r="N203" i="33"/>
  <c r="M203" i="33"/>
  <c r="L203" i="33"/>
  <c r="K203" i="33"/>
  <c r="J203" i="33"/>
  <c r="I203" i="33"/>
  <c r="H203" i="33"/>
  <c r="G203" i="33"/>
  <c r="F203" i="33"/>
  <c r="E203" i="33"/>
  <c r="D203" i="33"/>
  <c r="C203" i="33"/>
  <c r="B203" i="33"/>
  <c r="A203" i="33"/>
  <c r="AA201" i="33"/>
  <c r="Z201" i="33"/>
  <c r="Y201" i="33"/>
  <c r="X201" i="33"/>
  <c r="W201" i="33"/>
  <c r="V201" i="33"/>
  <c r="U201" i="33"/>
  <c r="T201" i="33"/>
  <c r="S201" i="33"/>
  <c r="R201" i="33"/>
  <c r="Q201" i="33"/>
  <c r="P201" i="33"/>
  <c r="O201" i="33"/>
  <c r="N201" i="33"/>
  <c r="M201" i="33"/>
  <c r="L201" i="33"/>
  <c r="K201" i="33"/>
  <c r="J201" i="33"/>
  <c r="I201" i="33"/>
  <c r="H201" i="33"/>
  <c r="G201" i="33"/>
  <c r="F201" i="33"/>
  <c r="E201" i="33"/>
  <c r="D201" i="33"/>
  <c r="C201" i="33"/>
  <c r="B201" i="33"/>
  <c r="A201" i="33"/>
  <c r="BB201" i="33"/>
  <c r="BC201" i="33"/>
  <c r="AA199" i="33"/>
  <c r="Z199" i="33"/>
  <c r="Y199" i="33"/>
  <c r="X199" i="33"/>
  <c r="W199" i="33"/>
  <c r="V199" i="33"/>
  <c r="U199" i="33"/>
  <c r="T199" i="33"/>
  <c r="S199" i="33"/>
  <c r="R199" i="33"/>
  <c r="Q199" i="33"/>
  <c r="P199" i="33"/>
  <c r="O199" i="33"/>
  <c r="N199" i="33"/>
  <c r="M199" i="33"/>
  <c r="L199" i="33"/>
  <c r="K199" i="33"/>
  <c r="J199" i="33"/>
  <c r="I199" i="33"/>
  <c r="H199" i="33"/>
  <c r="G199" i="33"/>
  <c r="F199" i="33"/>
  <c r="E199" i="33"/>
  <c r="D199" i="33"/>
  <c r="C199" i="33"/>
  <c r="B199" i="33"/>
  <c r="A199" i="33"/>
  <c r="AA197" i="33"/>
  <c r="Z197" i="33"/>
  <c r="Y197" i="33"/>
  <c r="X197" i="33"/>
  <c r="W197" i="33"/>
  <c r="V197" i="33"/>
  <c r="U197" i="33"/>
  <c r="T197" i="33"/>
  <c r="S197" i="33"/>
  <c r="R197" i="33"/>
  <c r="Q197" i="33"/>
  <c r="P197" i="33"/>
  <c r="O197" i="33"/>
  <c r="N197" i="33"/>
  <c r="M197" i="33"/>
  <c r="L197" i="33"/>
  <c r="K197" i="33"/>
  <c r="J197" i="33"/>
  <c r="I197" i="33"/>
  <c r="H197" i="33"/>
  <c r="G197" i="33"/>
  <c r="F197" i="33"/>
  <c r="E197" i="33"/>
  <c r="D197" i="33"/>
  <c r="C197" i="33"/>
  <c r="B197" i="33"/>
  <c r="A197" i="33"/>
  <c r="AA195" i="33"/>
  <c r="Z195" i="33"/>
  <c r="Y195" i="33"/>
  <c r="X195" i="33"/>
  <c r="W195" i="33"/>
  <c r="V195" i="33"/>
  <c r="U195" i="33"/>
  <c r="T195" i="33"/>
  <c r="S195" i="33"/>
  <c r="R195" i="33"/>
  <c r="Q195" i="33"/>
  <c r="P195" i="33"/>
  <c r="O195" i="33"/>
  <c r="N195" i="33"/>
  <c r="M195" i="33"/>
  <c r="L195" i="33"/>
  <c r="K195" i="33"/>
  <c r="J195" i="33"/>
  <c r="I195" i="33"/>
  <c r="H195" i="33"/>
  <c r="G195" i="33"/>
  <c r="F195" i="33"/>
  <c r="E195" i="33"/>
  <c r="D195" i="33"/>
  <c r="C195" i="33"/>
  <c r="B195" i="33"/>
  <c r="A195" i="33"/>
  <c r="AA193" i="33"/>
  <c r="Z193" i="33"/>
  <c r="Y193" i="33"/>
  <c r="X193" i="33"/>
  <c r="W193" i="33"/>
  <c r="V193" i="33"/>
  <c r="U193" i="33"/>
  <c r="T193" i="33"/>
  <c r="S193" i="33"/>
  <c r="R193" i="33"/>
  <c r="Q193" i="33"/>
  <c r="P193" i="33"/>
  <c r="O193" i="33"/>
  <c r="N193" i="33"/>
  <c r="M193" i="33"/>
  <c r="L193" i="33"/>
  <c r="K193" i="33"/>
  <c r="J193" i="33"/>
  <c r="I193" i="33"/>
  <c r="H193" i="33"/>
  <c r="G193" i="33"/>
  <c r="F193" i="33"/>
  <c r="E193" i="33"/>
  <c r="D193" i="33"/>
  <c r="C193" i="33"/>
  <c r="B193" i="33"/>
  <c r="A193" i="33"/>
  <c r="AA191" i="33"/>
  <c r="Z191" i="33"/>
  <c r="Y191" i="33"/>
  <c r="X191" i="33"/>
  <c r="W191" i="33"/>
  <c r="V191" i="33"/>
  <c r="U191" i="33"/>
  <c r="T191" i="33"/>
  <c r="S191" i="33"/>
  <c r="R191" i="33"/>
  <c r="Q191" i="33"/>
  <c r="P191" i="33"/>
  <c r="O191" i="33"/>
  <c r="N191" i="33"/>
  <c r="M191" i="33"/>
  <c r="L191" i="33"/>
  <c r="K191" i="33"/>
  <c r="J191" i="33"/>
  <c r="I191" i="33"/>
  <c r="H191" i="33"/>
  <c r="G191" i="33"/>
  <c r="F191" i="33"/>
  <c r="E191" i="33"/>
  <c r="D191" i="33"/>
  <c r="C191" i="33"/>
  <c r="B191" i="33"/>
  <c r="A191" i="33"/>
  <c r="AA189" i="33"/>
  <c r="Z189" i="33"/>
  <c r="Y189" i="33"/>
  <c r="X189" i="33"/>
  <c r="W189" i="33"/>
  <c r="V189" i="33"/>
  <c r="U189" i="33"/>
  <c r="T189" i="33"/>
  <c r="S189" i="33"/>
  <c r="R189" i="33"/>
  <c r="Q189" i="33"/>
  <c r="P189" i="33"/>
  <c r="O189" i="33"/>
  <c r="N189" i="33"/>
  <c r="M189" i="33"/>
  <c r="L189" i="33"/>
  <c r="K189" i="33"/>
  <c r="J189" i="33"/>
  <c r="I189" i="33"/>
  <c r="H189" i="33"/>
  <c r="G189" i="33"/>
  <c r="F189" i="33"/>
  <c r="E189" i="33"/>
  <c r="D189" i="33"/>
  <c r="C189" i="33"/>
  <c r="B189" i="33"/>
  <c r="A189" i="33"/>
  <c r="AA187" i="33"/>
  <c r="Z187" i="33"/>
  <c r="Y187" i="33"/>
  <c r="X187" i="33"/>
  <c r="W187" i="33"/>
  <c r="V187" i="33"/>
  <c r="U187" i="33"/>
  <c r="T187" i="33"/>
  <c r="S187" i="33"/>
  <c r="R187" i="33"/>
  <c r="Q187" i="33"/>
  <c r="P187" i="33"/>
  <c r="O187" i="33"/>
  <c r="N187" i="33"/>
  <c r="M187" i="33"/>
  <c r="L187" i="33"/>
  <c r="K187" i="33"/>
  <c r="J187" i="33"/>
  <c r="I187" i="33"/>
  <c r="H187" i="33"/>
  <c r="G187" i="33"/>
  <c r="F187" i="33"/>
  <c r="E187" i="33"/>
  <c r="D187" i="33"/>
  <c r="C187" i="33"/>
  <c r="B187" i="33"/>
  <c r="A187" i="33"/>
  <c r="AA185" i="33"/>
  <c r="Z185" i="33"/>
  <c r="Y185" i="33"/>
  <c r="X185" i="33"/>
  <c r="W185" i="33"/>
  <c r="V185" i="33"/>
  <c r="U185" i="33"/>
  <c r="T185" i="33"/>
  <c r="S185" i="33"/>
  <c r="R185" i="33"/>
  <c r="Q185" i="33"/>
  <c r="P185" i="33"/>
  <c r="O185" i="33"/>
  <c r="N185" i="33"/>
  <c r="M185" i="33"/>
  <c r="L185" i="33"/>
  <c r="K185" i="33"/>
  <c r="J185" i="33"/>
  <c r="I185" i="33"/>
  <c r="H185" i="33"/>
  <c r="G185" i="33"/>
  <c r="F185" i="33"/>
  <c r="E185" i="33"/>
  <c r="D185" i="33"/>
  <c r="C185" i="33"/>
  <c r="B185" i="33"/>
  <c r="A185" i="33"/>
  <c r="BB185" i="33"/>
  <c r="V90" i="33"/>
  <c r="T90" i="33"/>
  <c r="W90" i="33"/>
  <c r="S90" i="33"/>
  <c r="V87" i="33"/>
  <c r="T87" i="33"/>
  <c r="S87" i="33"/>
  <c r="V84" i="33"/>
  <c r="T84" i="33"/>
  <c r="W84" i="33"/>
  <c r="S84" i="33"/>
  <c r="V81" i="33"/>
  <c r="T81" i="33"/>
  <c r="S81" i="33"/>
  <c r="V78" i="33"/>
  <c r="T78" i="33"/>
  <c r="W78" i="33"/>
  <c r="S78" i="33"/>
  <c r="V75" i="33"/>
  <c r="T75" i="33"/>
  <c r="S75" i="33"/>
  <c r="V72" i="33"/>
  <c r="T72" i="33"/>
  <c r="W72" i="33"/>
  <c r="S72" i="33"/>
  <c r="V69" i="33"/>
  <c r="T69" i="33"/>
  <c r="S69" i="33"/>
  <c r="V66" i="33"/>
  <c r="T66" i="33"/>
  <c r="W66" i="33"/>
  <c r="S66" i="33"/>
  <c r="V63" i="33"/>
  <c r="T63" i="33"/>
  <c r="S63" i="33"/>
  <c r="V60" i="33"/>
  <c r="T60" i="33"/>
  <c r="W60" i="33"/>
  <c r="S60" i="33"/>
  <c r="V57" i="33"/>
  <c r="T57" i="33"/>
  <c r="S57" i="33"/>
  <c r="V54" i="33"/>
  <c r="T54" i="33"/>
  <c r="W54" i="33"/>
  <c r="S54" i="33"/>
  <c r="V51" i="33"/>
  <c r="T51" i="33"/>
  <c r="S51" i="33"/>
  <c r="V48" i="33"/>
  <c r="T48" i="33"/>
  <c r="W48" i="33"/>
  <c r="S48" i="33"/>
  <c r="V45" i="33"/>
  <c r="T45" i="33"/>
  <c r="S45" i="33"/>
  <c r="V42" i="33"/>
  <c r="T42" i="33"/>
  <c r="W42" i="33"/>
  <c r="S42" i="33"/>
  <c r="V39" i="33"/>
  <c r="T39" i="33"/>
  <c r="S39" i="33"/>
  <c r="V36" i="33"/>
  <c r="T36" i="33"/>
  <c r="W36" i="33"/>
  <c r="S36" i="33"/>
  <c r="V33" i="33"/>
  <c r="T33" i="33"/>
  <c r="S33" i="33"/>
  <c r="V30" i="33"/>
  <c r="T30" i="33"/>
  <c r="W30" i="33"/>
  <c r="S30" i="33"/>
  <c r="V27" i="33"/>
  <c r="T27" i="33"/>
  <c r="S27" i="33"/>
  <c r="V24" i="33"/>
  <c r="T24" i="33"/>
  <c r="W24" i="33"/>
  <c r="S24" i="33"/>
  <c r="V21" i="33"/>
  <c r="T21" i="33"/>
  <c r="S21" i="33"/>
  <c r="V18" i="33"/>
  <c r="T18" i="33"/>
  <c r="W18" i="33"/>
  <c r="S18" i="33"/>
  <c r="V15" i="33"/>
  <c r="T15" i="33"/>
  <c r="S15" i="33"/>
  <c r="V12" i="33"/>
  <c r="T12" i="33"/>
  <c r="W12" i="33"/>
  <c r="S12" i="33"/>
  <c r="B7" i="33"/>
  <c r="U51" i="33"/>
  <c r="V90" i="31"/>
  <c r="V87" i="31"/>
  <c r="V84" i="31"/>
  <c r="V81" i="31"/>
  <c r="V78" i="31"/>
  <c r="V75" i="31"/>
  <c r="V72" i="31"/>
  <c r="V69" i="31"/>
  <c r="V66" i="31"/>
  <c r="V63" i="31"/>
  <c r="V60" i="31"/>
  <c r="V57" i="31"/>
  <c r="V54" i="31"/>
  <c r="T90" i="31"/>
  <c r="W90" i="31"/>
  <c r="T87" i="31"/>
  <c r="W87" i="31"/>
  <c r="T84" i="31"/>
  <c r="W84" i="31"/>
  <c r="T81" i="31"/>
  <c r="W81" i="31"/>
  <c r="T78" i="31"/>
  <c r="W78" i="31"/>
  <c r="T75" i="31"/>
  <c r="W75" i="31"/>
  <c r="T72" i="31"/>
  <c r="W72" i="31"/>
  <c r="T69" i="31"/>
  <c r="W69" i="31"/>
  <c r="T66" i="31"/>
  <c r="W66" i="31"/>
  <c r="T63" i="31"/>
  <c r="W63" i="31"/>
  <c r="T60" i="31"/>
  <c r="W60" i="31"/>
  <c r="T57" i="31"/>
  <c r="W57" i="31"/>
  <c r="T54" i="31"/>
  <c r="W54" i="31"/>
  <c r="S90" i="31"/>
  <c r="S87" i="31"/>
  <c r="S84" i="31"/>
  <c r="S81" i="31"/>
  <c r="S78" i="31"/>
  <c r="S75" i="31"/>
  <c r="S72" i="31"/>
  <c r="S69" i="31"/>
  <c r="S66" i="31"/>
  <c r="S63" i="31"/>
  <c r="S60" i="31"/>
  <c r="S57" i="31"/>
  <c r="S54" i="31"/>
  <c r="AA206" i="31"/>
  <c r="Z206" i="31"/>
  <c r="Y206" i="31"/>
  <c r="X206" i="31"/>
  <c r="W206" i="31"/>
  <c r="V206" i="31"/>
  <c r="U206" i="31"/>
  <c r="T206" i="31"/>
  <c r="S206" i="31"/>
  <c r="R206" i="31"/>
  <c r="Q206" i="31"/>
  <c r="P206" i="31"/>
  <c r="O206" i="31"/>
  <c r="AA204" i="31"/>
  <c r="Z204" i="31"/>
  <c r="Y204" i="31"/>
  <c r="X204" i="31"/>
  <c r="W204" i="31"/>
  <c r="V204" i="31"/>
  <c r="U204" i="31"/>
  <c r="T204" i="31"/>
  <c r="S204" i="31"/>
  <c r="R204" i="31"/>
  <c r="Q204" i="31"/>
  <c r="P204" i="31"/>
  <c r="O204" i="31"/>
  <c r="AA202" i="31"/>
  <c r="Z202" i="31"/>
  <c r="Y202" i="31"/>
  <c r="X202" i="31"/>
  <c r="W202" i="31"/>
  <c r="V202" i="31"/>
  <c r="U202" i="31"/>
  <c r="T202" i="31"/>
  <c r="S202" i="31"/>
  <c r="R202" i="31"/>
  <c r="Q202" i="31"/>
  <c r="P202" i="31"/>
  <c r="O202" i="31"/>
  <c r="AA200" i="31"/>
  <c r="Z200" i="31"/>
  <c r="Y200" i="31"/>
  <c r="X200" i="31"/>
  <c r="W200" i="31"/>
  <c r="V200" i="31"/>
  <c r="U200" i="31"/>
  <c r="T200" i="31"/>
  <c r="S200" i="31"/>
  <c r="R200" i="31"/>
  <c r="Q200" i="31"/>
  <c r="P200" i="31"/>
  <c r="O200" i="31"/>
  <c r="AA198" i="31"/>
  <c r="Z198" i="31"/>
  <c r="Y198" i="31"/>
  <c r="X198" i="31"/>
  <c r="W198" i="31"/>
  <c r="V198" i="31"/>
  <c r="U198" i="31"/>
  <c r="T198" i="31"/>
  <c r="S198" i="31"/>
  <c r="R198" i="31"/>
  <c r="Q198" i="31"/>
  <c r="P198" i="31"/>
  <c r="O198" i="31"/>
  <c r="AA196" i="31"/>
  <c r="Z196" i="31"/>
  <c r="Y196" i="31"/>
  <c r="X196" i="31"/>
  <c r="W196" i="31"/>
  <c r="V196" i="31"/>
  <c r="U196" i="31"/>
  <c r="T196" i="31"/>
  <c r="S196" i="31"/>
  <c r="R196" i="31"/>
  <c r="Q196" i="31"/>
  <c r="P196" i="31"/>
  <c r="O196" i="31"/>
  <c r="O194" i="31"/>
  <c r="AA194" i="31"/>
  <c r="Z194" i="31"/>
  <c r="Y194" i="31"/>
  <c r="X194" i="31"/>
  <c r="W194" i="31"/>
  <c r="V194" i="31"/>
  <c r="U194" i="31"/>
  <c r="T194" i="31"/>
  <c r="S194" i="31"/>
  <c r="R194" i="31"/>
  <c r="Q194" i="31"/>
  <c r="P194" i="31"/>
  <c r="AA192" i="31"/>
  <c r="Z192" i="31"/>
  <c r="Y192" i="31"/>
  <c r="X192" i="31"/>
  <c r="W192" i="31"/>
  <c r="V192" i="31"/>
  <c r="U192" i="31"/>
  <c r="T192" i="31"/>
  <c r="S192" i="31"/>
  <c r="R192" i="31"/>
  <c r="Q192" i="31"/>
  <c r="P192" i="31"/>
  <c r="O192" i="31"/>
  <c r="AA190" i="31"/>
  <c r="Z190" i="31"/>
  <c r="Y190" i="31"/>
  <c r="X190" i="31"/>
  <c r="W190" i="31"/>
  <c r="V190" i="31"/>
  <c r="U190" i="31"/>
  <c r="T190" i="31"/>
  <c r="S190" i="31"/>
  <c r="R190" i="31"/>
  <c r="Q190" i="31"/>
  <c r="P190" i="31"/>
  <c r="O190" i="31"/>
  <c r="AA188" i="31"/>
  <c r="Z188" i="31"/>
  <c r="Y188" i="31"/>
  <c r="X188" i="31"/>
  <c r="W188" i="31"/>
  <c r="V188" i="31"/>
  <c r="U188" i="31"/>
  <c r="T188" i="31"/>
  <c r="S188" i="31"/>
  <c r="R188" i="31"/>
  <c r="Q188" i="31"/>
  <c r="P188" i="31"/>
  <c r="O188" i="31"/>
  <c r="AA186" i="31"/>
  <c r="Z186" i="31"/>
  <c r="Y186" i="31"/>
  <c r="X186" i="31"/>
  <c r="W186" i="31"/>
  <c r="V186" i="31"/>
  <c r="U186" i="31"/>
  <c r="T186" i="31"/>
  <c r="S186" i="31"/>
  <c r="R186" i="31"/>
  <c r="Q186" i="31"/>
  <c r="P186" i="31"/>
  <c r="O186" i="31"/>
  <c r="AA184" i="31"/>
  <c r="Z184" i="31"/>
  <c r="Y184" i="31"/>
  <c r="X184" i="31"/>
  <c r="W184" i="31"/>
  <c r="V184" i="31"/>
  <c r="U184" i="31"/>
  <c r="T184" i="31"/>
  <c r="S184" i="31"/>
  <c r="R184" i="31"/>
  <c r="Q184" i="31"/>
  <c r="P184" i="31"/>
  <c r="O184" i="31"/>
  <c r="AA182" i="31"/>
  <c r="Z182" i="31"/>
  <c r="Y182" i="31"/>
  <c r="X182" i="31"/>
  <c r="W182" i="31"/>
  <c r="V182" i="31"/>
  <c r="U182" i="31"/>
  <c r="T182" i="31"/>
  <c r="S182" i="31"/>
  <c r="R182" i="31"/>
  <c r="Q182" i="31"/>
  <c r="P182" i="31"/>
  <c r="O182" i="31"/>
  <c r="AA180" i="31"/>
  <c r="Z180" i="31"/>
  <c r="Y180" i="31"/>
  <c r="X180" i="31"/>
  <c r="W180" i="31"/>
  <c r="V180" i="31"/>
  <c r="U180" i="31"/>
  <c r="T180" i="31"/>
  <c r="S180" i="31"/>
  <c r="R180" i="31"/>
  <c r="Q180" i="31"/>
  <c r="P180" i="31"/>
  <c r="O180" i="31"/>
  <c r="AA178" i="31"/>
  <c r="Z178" i="31"/>
  <c r="Y178" i="31"/>
  <c r="X178" i="31"/>
  <c r="W178" i="31"/>
  <c r="V178" i="31"/>
  <c r="U178" i="31"/>
  <c r="T178" i="31"/>
  <c r="S178" i="31"/>
  <c r="R178" i="31"/>
  <c r="Q178" i="31"/>
  <c r="P178" i="31"/>
  <c r="O178" i="31"/>
  <c r="AA176" i="31"/>
  <c r="Z176" i="31"/>
  <c r="Y176" i="31"/>
  <c r="X176" i="31"/>
  <c r="W176" i="31"/>
  <c r="V176" i="31"/>
  <c r="U176" i="31"/>
  <c r="T176" i="31"/>
  <c r="S176" i="31"/>
  <c r="R176" i="31"/>
  <c r="Q176" i="31"/>
  <c r="P176" i="31"/>
  <c r="O176" i="31"/>
  <c r="AA174" i="31"/>
  <c r="Z174" i="31"/>
  <c r="Y174" i="31"/>
  <c r="X174" i="31"/>
  <c r="W174" i="31"/>
  <c r="V174" i="31"/>
  <c r="U174" i="31"/>
  <c r="T174" i="31"/>
  <c r="S174" i="31"/>
  <c r="R174" i="31"/>
  <c r="Q174" i="31"/>
  <c r="P174" i="31"/>
  <c r="O174" i="31"/>
  <c r="AA172" i="31"/>
  <c r="Z172" i="31"/>
  <c r="Y172" i="31"/>
  <c r="X172" i="31"/>
  <c r="W172" i="31"/>
  <c r="V172" i="31"/>
  <c r="U172" i="31"/>
  <c r="T172" i="31"/>
  <c r="S172" i="31"/>
  <c r="R172" i="31"/>
  <c r="Q172" i="31"/>
  <c r="P172" i="31"/>
  <c r="O172" i="31"/>
  <c r="AA170" i="31"/>
  <c r="Z170" i="31"/>
  <c r="Y170" i="31"/>
  <c r="X170" i="31"/>
  <c r="W170" i="31"/>
  <c r="V170" i="31"/>
  <c r="U170" i="31"/>
  <c r="T170" i="31"/>
  <c r="S170" i="31"/>
  <c r="R170" i="31"/>
  <c r="Q170" i="31"/>
  <c r="P170" i="31"/>
  <c r="O170" i="31"/>
  <c r="AA168" i="31"/>
  <c r="Z168" i="31"/>
  <c r="Y168" i="31"/>
  <c r="X168" i="31"/>
  <c r="W168" i="31"/>
  <c r="V168" i="31"/>
  <c r="U168" i="31"/>
  <c r="T168" i="31"/>
  <c r="S168" i="31"/>
  <c r="R168" i="31"/>
  <c r="Q168" i="31"/>
  <c r="P168" i="31"/>
  <c r="O168" i="31"/>
  <c r="AA166" i="31"/>
  <c r="Z166" i="31"/>
  <c r="Y166" i="31"/>
  <c r="X166" i="31"/>
  <c r="W166" i="31"/>
  <c r="V166" i="31"/>
  <c r="U166" i="31"/>
  <c r="T166" i="31"/>
  <c r="S166" i="31"/>
  <c r="R166" i="31"/>
  <c r="Q166" i="31"/>
  <c r="P166" i="31"/>
  <c r="O166" i="31"/>
  <c r="AA164" i="31"/>
  <c r="Z164" i="31"/>
  <c r="Y164" i="31"/>
  <c r="X164" i="31"/>
  <c r="W164" i="31"/>
  <c r="V164" i="31"/>
  <c r="U164" i="31"/>
  <c r="T164" i="31"/>
  <c r="S164" i="31"/>
  <c r="R164" i="31"/>
  <c r="Q164" i="31"/>
  <c r="P164" i="31"/>
  <c r="O164" i="31"/>
  <c r="AA162" i="31"/>
  <c r="Z162" i="31"/>
  <c r="Y162" i="31"/>
  <c r="X162" i="31"/>
  <c r="W162" i="31"/>
  <c r="V162" i="31"/>
  <c r="U162" i="31"/>
  <c r="T162" i="31"/>
  <c r="S162" i="31"/>
  <c r="R162" i="31"/>
  <c r="Q162" i="31"/>
  <c r="P162" i="31"/>
  <c r="O162" i="31"/>
  <c r="AA160" i="31"/>
  <c r="Z160" i="31"/>
  <c r="Y160" i="31"/>
  <c r="X160" i="31"/>
  <c r="W160" i="31"/>
  <c r="V160" i="31"/>
  <c r="U160" i="31"/>
  <c r="T160" i="31"/>
  <c r="S160" i="31"/>
  <c r="R160" i="31"/>
  <c r="Q160" i="31"/>
  <c r="P160" i="31"/>
  <c r="O160" i="31"/>
  <c r="AA158" i="31"/>
  <c r="Z158" i="31"/>
  <c r="Y158" i="31"/>
  <c r="X158" i="31"/>
  <c r="W158" i="31"/>
  <c r="V158" i="31"/>
  <c r="U158" i="31"/>
  <c r="T158" i="31"/>
  <c r="S158" i="31"/>
  <c r="R158" i="31"/>
  <c r="Q158" i="31"/>
  <c r="P158" i="31"/>
  <c r="O158" i="31"/>
  <c r="AA156" i="31"/>
  <c r="Z156" i="31"/>
  <c r="Y156" i="31"/>
  <c r="X156" i="31"/>
  <c r="W156" i="31"/>
  <c r="V156" i="31"/>
  <c r="U156" i="31"/>
  <c r="T156" i="31"/>
  <c r="S156" i="31"/>
  <c r="R156" i="31"/>
  <c r="Q156" i="31"/>
  <c r="P156" i="31"/>
  <c r="O156" i="31"/>
  <c r="AA154" i="31"/>
  <c r="Z154" i="31"/>
  <c r="Y154" i="31"/>
  <c r="X154" i="31"/>
  <c r="W154" i="31"/>
  <c r="V154" i="31"/>
  <c r="U154" i="31"/>
  <c r="T154" i="31"/>
  <c r="S154" i="31"/>
  <c r="R154" i="31"/>
  <c r="Q154" i="31"/>
  <c r="P154" i="31"/>
  <c r="O154" i="31"/>
  <c r="AA152" i="31"/>
  <c r="Z152" i="31"/>
  <c r="Y152" i="31"/>
  <c r="X152" i="31"/>
  <c r="W152" i="31"/>
  <c r="V152" i="31"/>
  <c r="U152" i="31"/>
  <c r="T152" i="31"/>
  <c r="S152" i="31"/>
  <c r="R152" i="31"/>
  <c r="Q152" i="31"/>
  <c r="P152" i="31"/>
  <c r="O152" i="31"/>
  <c r="AA150" i="31"/>
  <c r="Z150" i="31"/>
  <c r="Y150" i="31"/>
  <c r="X150" i="31"/>
  <c r="W150" i="31"/>
  <c r="V150" i="31"/>
  <c r="U150" i="31"/>
  <c r="T150" i="31"/>
  <c r="S150" i="31"/>
  <c r="R150" i="31"/>
  <c r="Q150" i="31"/>
  <c r="P150" i="31"/>
  <c r="O150" i="31"/>
  <c r="AA148" i="31"/>
  <c r="Z148" i="31"/>
  <c r="Y148" i="31"/>
  <c r="X148" i="31"/>
  <c r="W148" i="31"/>
  <c r="V148" i="31"/>
  <c r="U148" i="31"/>
  <c r="T148" i="31"/>
  <c r="S148" i="31"/>
  <c r="R148" i="31"/>
  <c r="Q148" i="31"/>
  <c r="P148" i="31"/>
  <c r="O148" i="31"/>
  <c r="AA146" i="31"/>
  <c r="Z146" i="31"/>
  <c r="Y146" i="31"/>
  <c r="X146" i="31"/>
  <c r="W146" i="31"/>
  <c r="V146" i="31"/>
  <c r="U146" i="31"/>
  <c r="T146" i="31"/>
  <c r="S146" i="31"/>
  <c r="R146" i="31"/>
  <c r="Q146" i="31"/>
  <c r="P146" i="31"/>
  <c r="O146" i="31"/>
  <c r="AA144" i="31"/>
  <c r="Z144" i="31"/>
  <c r="Y144" i="31"/>
  <c r="X144" i="31"/>
  <c r="W144" i="31"/>
  <c r="V144" i="31"/>
  <c r="U144" i="31"/>
  <c r="T144" i="31"/>
  <c r="S144" i="31"/>
  <c r="R144" i="31"/>
  <c r="Q144" i="31"/>
  <c r="P144" i="31"/>
  <c r="O144" i="31"/>
  <c r="AA142" i="31"/>
  <c r="Z142" i="31"/>
  <c r="Y142" i="31"/>
  <c r="X142" i="31"/>
  <c r="W142" i="31"/>
  <c r="V142" i="31"/>
  <c r="U142" i="31"/>
  <c r="T142" i="31"/>
  <c r="S142" i="31"/>
  <c r="R142" i="31"/>
  <c r="Q142" i="31"/>
  <c r="P142" i="31"/>
  <c r="O142" i="31"/>
  <c r="AA140" i="31"/>
  <c r="Z140" i="31"/>
  <c r="Y140" i="31"/>
  <c r="X140" i="31"/>
  <c r="W140" i="31"/>
  <c r="V140" i="31"/>
  <c r="U140" i="31"/>
  <c r="T140" i="31"/>
  <c r="S140" i="31"/>
  <c r="R140" i="31"/>
  <c r="Q140" i="31"/>
  <c r="P140" i="31"/>
  <c r="O140" i="31"/>
  <c r="AA138" i="31"/>
  <c r="Z138" i="31"/>
  <c r="Y138" i="31"/>
  <c r="X138" i="31"/>
  <c r="W138" i="31"/>
  <c r="V138" i="31"/>
  <c r="U138" i="31"/>
  <c r="T138" i="31"/>
  <c r="S138" i="31"/>
  <c r="R138" i="31"/>
  <c r="Q138" i="31"/>
  <c r="P138" i="31"/>
  <c r="O138" i="31"/>
  <c r="AA136" i="31"/>
  <c r="Z136" i="31"/>
  <c r="Y136" i="31"/>
  <c r="X136" i="31"/>
  <c r="W136" i="31"/>
  <c r="V136" i="31"/>
  <c r="U136" i="31"/>
  <c r="T136" i="31"/>
  <c r="S136" i="31"/>
  <c r="R136" i="31"/>
  <c r="Q136" i="31"/>
  <c r="P136" i="31"/>
  <c r="O136" i="31"/>
  <c r="AA134" i="31"/>
  <c r="Z134" i="31"/>
  <c r="Y134" i="31"/>
  <c r="X134" i="31"/>
  <c r="W134" i="31"/>
  <c r="V134" i="31"/>
  <c r="U134" i="31"/>
  <c r="T134" i="31"/>
  <c r="S134" i="31"/>
  <c r="R134" i="31"/>
  <c r="Q134" i="31"/>
  <c r="P134" i="31"/>
  <c r="O134" i="31"/>
  <c r="AA132" i="31"/>
  <c r="Z132" i="31"/>
  <c r="Y132" i="31"/>
  <c r="X132" i="31"/>
  <c r="W132" i="31"/>
  <c r="V132" i="31"/>
  <c r="U132" i="31"/>
  <c r="T132" i="31"/>
  <c r="S132" i="31"/>
  <c r="R132" i="31"/>
  <c r="Q132" i="31"/>
  <c r="P132" i="31"/>
  <c r="O132" i="31"/>
  <c r="AA130" i="31"/>
  <c r="Z130" i="31"/>
  <c r="Y130" i="31"/>
  <c r="X130" i="31"/>
  <c r="W130" i="31"/>
  <c r="V130" i="31"/>
  <c r="U130" i="31"/>
  <c r="T130" i="31"/>
  <c r="S130" i="31"/>
  <c r="R130" i="31"/>
  <c r="Q130" i="31"/>
  <c r="P130" i="31"/>
  <c r="O130" i="31"/>
  <c r="AA128" i="31"/>
  <c r="Z128" i="31"/>
  <c r="Y128" i="31"/>
  <c r="X128" i="31"/>
  <c r="W128" i="31"/>
  <c r="V128" i="31"/>
  <c r="U128" i="31"/>
  <c r="T128" i="31"/>
  <c r="S128" i="31"/>
  <c r="R128" i="31"/>
  <c r="Q128" i="31"/>
  <c r="P128" i="31"/>
  <c r="O128" i="31"/>
  <c r="AA126" i="31"/>
  <c r="Z126" i="31"/>
  <c r="Y126" i="31"/>
  <c r="X126" i="31"/>
  <c r="W126" i="31"/>
  <c r="V126" i="31"/>
  <c r="U126" i="31"/>
  <c r="T126" i="31"/>
  <c r="S126" i="31"/>
  <c r="R126" i="31"/>
  <c r="Q126" i="31"/>
  <c r="P126" i="31"/>
  <c r="O126" i="31"/>
  <c r="AA124" i="31"/>
  <c r="Z124" i="31"/>
  <c r="Y124" i="31"/>
  <c r="X124" i="31"/>
  <c r="W124" i="31"/>
  <c r="V124" i="31"/>
  <c r="U124" i="31"/>
  <c r="T124" i="31"/>
  <c r="S124" i="31"/>
  <c r="R124" i="31"/>
  <c r="Q124" i="31"/>
  <c r="P124" i="31"/>
  <c r="O124" i="31"/>
  <c r="AA122" i="31"/>
  <c r="Z122" i="31"/>
  <c r="Y122" i="31"/>
  <c r="X122" i="31"/>
  <c r="W122" i="31"/>
  <c r="V122" i="31"/>
  <c r="U122" i="31"/>
  <c r="T122" i="31"/>
  <c r="S122" i="31"/>
  <c r="R122" i="31"/>
  <c r="Q122" i="31"/>
  <c r="P122" i="31"/>
  <c r="O122" i="31"/>
  <c r="P120" i="31"/>
  <c r="O120" i="31"/>
  <c r="AA120" i="31"/>
  <c r="Z120" i="31"/>
  <c r="Y120" i="31"/>
  <c r="X120" i="31"/>
  <c r="W120" i="31"/>
  <c r="V120" i="31"/>
  <c r="U120" i="31"/>
  <c r="T120" i="31"/>
  <c r="S120" i="31"/>
  <c r="R120" i="31"/>
  <c r="Q120" i="31"/>
  <c r="AA118" i="31"/>
  <c r="Z118" i="31"/>
  <c r="Y118" i="31"/>
  <c r="X118" i="31"/>
  <c r="W118" i="31"/>
  <c r="V118" i="31"/>
  <c r="U118" i="31"/>
  <c r="T118" i="31"/>
  <c r="S118" i="31"/>
  <c r="R118" i="31"/>
  <c r="Q118" i="31"/>
  <c r="P118" i="31"/>
  <c r="O118" i="31"/>
  <c r="AA116" i="31"/>
  <c r="Z116" i="31"/>
  <c r="Y116" i="31"/>
  <c r="X116" i="31"/>
  <c r="W116" i="31"/>
  <c r="V116" i="31"/>
  <c r="U116" i="31"/>
  <c r="T116" i="31"/>
  <c r="S116" i="31"/>
  <c r="R116" i="31"/>
  <c r="Q116" i="31"/>
  <c r="P116" i="31"/>
  <c r="O116" i="31"/>
  <c r="D6" i="31"/>
  <c r="J2" i="31"/>
  <c r="G88" i="31"/>
  <c r="F88" i="31"/>
  <c r="E88" i="31"/>
  <c r="D88" i="31"/>
  <c r="C88" i="31"/>
  <c r="B88" i="31"/>
  <c r="A88" i="31"/>
  <c r="G85" i="31"/>
  <c r="F85" i="31"/>
  <c r="E85" i="31"/>
  <c r="D85" i="31"/>
  <c r="C85" i="31"/>
  <c r="B85" i="31"/>
  <c r="A85" i="31"/>
  <c r="G82" i="31"/>
  <c r="F82" i="31"/>
  <c r="E82" i="31"/>
  <c r="D82" i="31"/>
  <c r="C82" i="31"/>
  <c r="B82" i="31"/>
  <c r="A82" i="31"/>
  <c r="G79" i="31"/>
  <c r="F79" i="31"/>
  <c r="E79" i="31"/>
  <c r="D79" i="31"/>
  <c r="C79" i="31"/>
  <c r="B79" i="31"/>
  <c r="A79" i="31"/>
  <c r="G76" i="31"/>
  <c r="F76" i="31"/>
  <c r="E76" i="31"/>
  <c r="D76" i="31"/>
  <c r="C76" i="31"/>
  <c r="B76" i="31"/>
  <c r="A76" i="31"/>
  <c r="G73" i="31"/>
  <c r="F73" i="31"/>
  <c r="E73" i="31"/>
  <c r="D73" i="31"/>
  <c r="C73" i="31"/>
  <c r="B73" i="31"/>
  <c r="A73" i="31"/>
  <c r="G70" i="31"/>
  <c r="F70" i="31"/>
  <c r="E70" i="31"/>
  <c r="D70" i="31"/>
  <c r="C70" i="31"/>
  <c r="B70" i="31"/>
  <c r="A70" i="31"/>
  <c r="G67" i="31"/>
  <c r="F67" i="31"/>
  <c r="E67" i="31"/>
  <c r="D67" i="31"/>
  <c r="C67" i="31"/>
  <c r="B67" i="31"/>
  <c r="A67" i="31"/>
  <c r="G64" i="31"/>
  <c r="F64" i="31"/>
  <c r="E64" i="31"/>
  <c r="D64" i="31"/>
  <c r="C64" i="31"/>
  <c r="B64" i="31"/>
  <c r="A64" i="31"/>
  <c r="G61" i="31"/>
  <c r="F61" i="31"/>
  <c r="E61" i="31"/>
  <c r="D61" i="31"/>
  <c r="C61" i="31"/>
  <c r="B61" i="31"/>
  <c r="A61" i="31"/>
  <c r="G58" i="31"/>
  <c r="F58" i="31"/>
  <c r="E58" i="31"/>
  <c r="D58" i="31"/>
  <c r="C58" i="31"/>
  <c r="B58" i="31"/>
  <c r="A58" i="31"/>
  <c r="G55" i="31"/>
  <c r="F55" i="31"/>
  <c r="E55" i="31"/>
  <c r="D55" i="31"/>
  <c r="C55" i="31"/>
  <c r="B55" i="31"/>
  <c r="A55" i="31"/>
  <c r="G52" i="31"/>
  <c r="F52" i="31"/>
  <c r="E52" i="31"/>
  <c r="D52" i="31"/>
  <c r="C52" i="31"/>
  <c r="B52" i="31"/>
  <c r="A52" i="31"/>
  <c r="G49" i="31"/>
  <c r="F49" i="31"/>
  <c r="E49" i="31"/>
  <c r="D49" i="31"/>
  <c r="C49" i="31"/>
  <c r="B49" i="31"/>
  <c r="A49" i="31"/>
  <c r="G46" i="31"/>
  <c r="F46" i="31"/>
  <c r="E46" i="31"/>
  <c r="D46" i="31"/>
  <c r="C46" i="31"/>
  <c r="B46" i="31"/>
  <c r="A46" i="31"/>
  <c r="G43" i="31"/>
  <c r="F43" i="31"/>
  <c r="E43" i="31"/>
  <c r="D43" i="31"/>
  <c r="C43" i="31"/>
  <c r="B43" i="31"/>
  <c r="A43" i="31"/>
  <c r="G40" i="31"/>
  <c r="F40" i="31"/>
  <c r="E40" i="31"/>
  <c r="D40" i="31"/>
  <c r="C40" i="31"/>
  <c r="B40" i="31"/>
  <c r="A40" i="31"/>
  <c r="G37" i="31"/>
  <c r="F37" i="31"/>
  <c r="E37" i="31"/>
  <c r="D37" i="31"/>
  <c r="C37" i="31"/>
  <c r="B37" i="31"/>
  <c r="A37" i="31"/>
  <c r="G34" i="31"/>
  <c r="F34" i="31"/>
  <c r="E34" i="31"/>
  <c r="D34" i="31"/>
  <c r="C34" i="31"/>
  <c r="B34" i="31"/>
  <c r="A34" i="31"/>
  <c r="G31" i="31"/>
  <c r="F31" i="31"/>
  <c r="E31" i="31"/>
  <c r="D31" i="31"/>
  <c r="C31" i="31"/>
  <c r="B31" i="31"/>
  <c r="A31" i="31"/>
  <c r="G28" i="31"/>
  <c r="F28" i="31"/>
  <c r="E28" i="31"/>
  <c r="D28" i="31"/>
  <c r="C28" i="31"/>
  <c r="B28" i="31"/>
  <c r="A28" i="31"/>
  <c r="G25" i="31"/>
  <c r="F25" i="31"/>
  <c r="E25" i="31"/>
  <c r="D25" i="31"/>
  <c r="C25" i="31"/>
  <c r="B25" i="31"/>
  <c r="A25" i="31"/>
  <c r="G22" i="31"/>
  <c r="F22" i="31"/>
  <c r="E22" i="31"/>
  <c r="D22" i="31"/>
  <c r="C22" i="31"/>
  <c r="B22" i="31"/>
  <c r="A22" i="31"/>
  <c r="G19" i="31"/>
  <c r="F19" i="31"/>
  <c r="E19" i="31"/>
  <c r="D19" i="31"/>
  <c r="C19" i="31"/>
  <c r="B19" i="31"/>
  <c r="A19" i="31"/>
  <c r="G16" i="31"/>
  <c r="F16" i="31"/>
  <c r="E16" i="31"/>
  <c r="D16" i="31"/>
  <c r="C16" i="31"/>
  <c r="B16" i="31"/>
  <c r="A16" i="31"/>
  <c r="G13" i="31"/>
  <c r="F13" i="31"/>
  <c r="E13" i="31"/>
  <c r="D13" i="31"/>
  <c r="C13" i="31"/>
  <c r="B13" i="31"/>
  <c r="A13" i="31"/>
  <c r="G10" i="31"/>
  <c r="F10" i="31"/>
  <c r="E10" i="31"/>
  <c r="D10" i="31"/>
  <c r="C10" i="31"/>
  <c r="B10" i="31"/>
  <c r="A10" i="31"/>
  <c r="N206" i="31"/>
  <c r="M206" i="31"/>
  <c r="L206" i="31"/>
  <c r="K206" i="31"/>
  <c r="J206" i="31"/>
  <c r="I206" i="31"/>
  <c r="H206" i="31"/>
  <c r="G206" i="31"/>
  <c r="F206" i="31"/>
  <c r="E206" i="31"/>
  <c r="D206" i="31"/>
  <c r="C206" i="31"/>
  <c r="B206" i="31"/>
  <c r="A206" i="31"/>
  <c r="N204" i="31"/>
  <c r="M204" i="31"/>
  <c r="L204" i="31"/>
  <c r="K204" i="31"/>
  <c r="J204" i="31"/>
  <c r="I204" i="31"/>
  <c r="H204" i="31"/>
  <c r="G204" i="31"/>
  <c r="F204" i="31"/>
  <c r="E204" i="31"/>
  <c r="D204" i="31"/>
  <c r="C204" i="31"/>
  <c r="B204" i="31"/>
  <c r="A204" i="31"/>
  <c r="N202" i="31"/>
  <c r="M202" i="31"/>
  <c r="L202" i="31"/>
  <c r="K202" i="31"/>
  <c r="J202" i="31"/>
  <c r="I202" i="31"/>
  <c r="H202" i="31"/>
  <c r="G202" i="31"/>
  <c r="F202" i="31"/>
  <c r="E202" i="31"/>
  <c r="D202" i="31"/>
  <c r="C202" i="31"/>
  <c r="B202" i="31"/>
  <c r="A202" i="31"/>
  <c r="N200" i="31"/>
  <c r="M200" i="31"/>
  <c r="L200" i="31"/>
  <c r="K200" i="31"/>
  <c r="J200" i="31"/>
  <c r="I200" i="31"/>
  <c r="H200" i="31"/>
  <c r="G200" i="31"/>
  <c r="F200" i="31"/>
  <c r="E200" i="31"/>
  <c r="D200" i="31"/>
  <c r="C200" i="31"/>
  <c r="B200" i="31"/>
  <c r="A200" i="31"/>
  <c r="N198" i="31"/>
  <c r="M198" i="31"/>
  <c r="L198" i="31"/>
  <c r="K198" i="31"/>
  <c r="J198" i="31"/>
  <c r="I198" i="31"/>
  <c r="H198" i="31"/>
  <c r="G198" i="31"/>
  <c r="F198" i="31"/>
  <c r="E198" i="31"/>
  <c r="D198" i="31"/>
  <c r="C198" i="31"/>
  <c r="B198" i="31"/>
  <c r="A198" i="31"/>
  <c r="N196" i="31"/>
  <c r="M196" i="31"/>
  <c r="L196" i="31"/>
  <c r="K196" i="31"/>
  <c r="J196" i="31"/>
  <c r="I196" i="31"/>
  <c r="H196" i="31"/>
  <c r="G196" i="31"/>
  <c r="F196" i="31"/>
  <c r="E196" i="31"/>
  <c r="D196" i="31"/>
  <c r="C196" i="31"/>
  <c r="B196" i="31"/>
  <c r="A196" i="31"/>
  <c r="N194" i="31"/>
  <c r="M194" i="31"/>
  <c r="L194" i="31"/>
  <c r="K194" i="31"/>
  <c r="J194" i="31"/>
  <c r="I194" i="31"/>
  <c r="H194" i="31"/>
  <c r="G194" i="31"/>
  <c r="F194" i="31"/>
  <c r="E194" i="31"/>
  <c r="D194" i="31"/>
  <c r="C194" i="31"/>
  <c r="B194" i="31"/>
  <c r="A194" i="31"/>
  <c r="N192" i="31"/>
  <c r="M192" i="31"/>
  <c r="L192" i="31"/>
  <c r="K192" i="31"/>
  <c r="J192" i="31"/>
  <c r="I192" i="31"/>
  <c r="H192" i="31"/>
  <c r="G192" i="31"/>
  <c r="F192" i="31"/>
  <c r="E192" i="31"/>
  <c r="D192" i="31"/>
  <c r="C192" i="31"/>
  <c r="B192" i="31"/>
  <c r="A192" i="31"/>
  <c r="N190" i="31"/>
  <c r="M190" i="31"/>
  <c r="L190" i="31"/>
  <c r="K190" i="31"/>
  <c r="J190" i="31"/>
  <c r="I190" i="31"/>
  <c r="H190" i="31"/>
  <c r="G190" i="31"/>
  <c r="F190" i="31"/>
  <c r="E190" i="31"/>
  <c r="D190" i="31"/>
  <c r="C190" i="31"/>
  <c r="B190" i="31"/>
  <c r="A190" i="31"/>
  <c r="N188" i="31"/>
  <c r="M188" i="31"/>
  <c r="L188" i="31"/>
  <c r="K188" i="31"/>
  <c r="J188" i="31"/>
  <c r="I188" i="31"/>
  <c r="H188" i="31"/>
  <c r="G188" i="31"/>
  <c r="F188" i="31"/>
  <c r="E188" i="31"/>
  <c r="D188" i="31"/>
  <c r="C188" i="31"/>
  <c r="B188" i="31"/>
  <c r="A188" i="31"/>
  <c r="N186" i="31"/>
  <c r="M186" i="31"/>
  <c r="L186" i="31"/>
  <c r="K186" i="31"/>
  <c r="J186" i="31"/>
  <c r="I186" i="31"/>
  <c r="H186" i="31"/>
  <c r="G186" i="31"/>
  <c r="F186" i="31"/>
  <c r="E186" i="31"/>
  <c r="D186" i="31"/>
  <c r="C186" i="31"/>
  <c r="B186" i="31"/>
  <c r="A186" i="31"/>
  <c r="N184" i="31"/>
  <c r="M184" i="31"/>
  <c r="L184" i="31"/>
  <c r="K184" i="31"/>
  <c r="J184" i="31"/>
  <c r="I184" i="31"/>
  <c r="H184" i="31"/>
  <c r="G184" i="31"/>
  <c r="F184" i="31"/>
  <c r="E184" i="31"/>
  <c r="D184" i="31"/>
  <c r="C184" i="31"/>
  <c r="B184" i="31"/>
  <c r="A184" i="31"/>
  <c r="N182" i="31"/>
  <c r="M182" i="31"/>
  <c r="L182" i="31"/>
  <c r="K182" i="31"/>
  <c r="J182" i="31"/>
  <c r="I182" i="31"/>
  <c r="H182" i="31"/>
  <c r="G182" i="31"/>
  <c r="F182" i="31"/>
  <c r="E182" i="31"/>
  <c r="D182" i="31"/>
  <c r="C182" i="31"/>
  <c r="B182" i="31"/>
  <c r="A182" i="31"/>
  <c r="N180" i="31"/>
  <c r="M180" i="31"/>
  <c r="L180" i="31"/>
  <c r="K180" i="31"/>
  <c r="J180" i="31"/>
  <c r="I180" i="31"/>
  <c r="H180" i="31"/>
  <c r="G180" i="31"/>
  <c r="F180" i="31"/>
  <c r="E180" i="31"/>
  <c r="D180" i="31"/>
  <c r="C180" i="31"/>
  <c r="B180" i="31"/>
  <c r="A180" i="31"/>
  <c r="N178" i="31"/>
  <c r="M178" i="31"/>
  <c r="L178" i="31"/>
  <c r="K178" i="31"/>
  <c r="J178" i="31"/>
  <c r="I178" i="31"/>
  <c r="H178" i="31"/>
  <c r="G178" i="31"/>
  <c r="F178" i="31"/>
  <c r="E178" i="31"/>
  <c r="D178" i="31"/>
  <c r="C178" i="31"/>
  <c r="B178" i="31"/>
  <c r="A178" i="31"/>
  <c r="N176" i="31"/>
  <c r="M176" i="31"/>
  <c r="L176" i="31"/>
  <c r="K176" i="31"/>
  <c r="J176" i="31"/>
  <c r="I176" i="31"/>
  <c r="H176" i="31"/>
  <c r="G176" i="31"/>
  <c r="F176" i="31"/>
  <c r="E176" i="31"/>
  <c r="D176" i="31"/>
  <c r="C176" i="31"/>
  <c r="B176" i="31"/>
  <c r="A176" i="31"/>
  <c r="N174" i="31"/>
  <c r="M174" i="31"/>
  <c r="L174" i="31"/>
  <c r="K174" i="31"/>
  <c r="J174" i="31"/>
  <c r="I174" i="31"/>
  <c r="H174" i="31"/>
  <c r="G174" i="31"/>
  <c r="F174" i="31"/>
  <c r="E174" i="31"/>
  <c r="D174" i="31"/>
  <c r="C174" i="31"/>
  <c r="B174" i="31"/>
  <c r="A174" i="31"/>
  <c r="N172" i="31"/>
  <c r="M172" i="31"/>
  <c r="L172" i="31"/>
  <c r="K172" i="31"/>
  <c r="J172" i="31"/>
  <c r="I172" i="31"/>
  <c r="H172" i="31"/>
  <c r="G172" i="31"/>
  <c r="F172" i="31"/>
  <c r="E172" i="31"/>
  <c r="D172" i="31"/>
  <c r="C172" i="31"/>
  <c r="B172" i="31"/>
  <c r="A172" i="31"/>
  <c r="N170" i="31"/>
  <c r="M170" i="31"/>
  <c r="L170" i="31"/>
  <c r="K170" i="31"/>
  <c r="J170" i="31"/>
  <c r="I170" i="31"/>
  <c r="H170" i="31"/>
  <c r="G170" i="31"/>
  <c r="F170" i="31"/>
  <c r="E170" i="31"/>
  <c r="D170" i="31"/>
  <c r="C170" i="31"/>
  <c r="B170" i="31"/>
  <c r="A170" i="31"/>
  <c r="N168" i="31"/>
  <c r="M168" i="31"/>
  <c r="L168" i="31"/>
  <c r="K168" i="31"/>
  <c r="J168" i="31"/>
  <c r="I168" i="31"/>
  <c r="H168" i="31"/>
  <c r="G168" i="31"/>
  <c r="F168" i="31"/>
  <c r="E168" i="31"/>
  <c r="D168" i="31"/>
  <c r="C168" i="31"/>
  <c r="B168" i="31"/>
  <c r="A168" i="31"/>
  <c r="N166" i="31"/>
  <c r="M166" i="31"/>
  <c r="L166" i="31"/>
  <c r="K166" i="31"/>
  <c r="J166" i="31"/>
  <c r="I166" i="31"/>
  <c r="H166" i="31"/>
  <c r="G166" i="31"/>
  <c r="F166" i="31"/>
  <c r="E166" i="31"/>
  <c r="D166" i="31"/>
  <c r="C166" i="31"/>
  <c r="B166" i="31"/>
  <c r="A166" i="31"/>
  <c r="N164" i="31"/>
  <c r="M164" i="31"/>
  <c r="L164" i="31"/>
  <c r="K164" i="31"/>
  <c r="J164" i="31"/>
  <c r="I164" i="31"/>
  <c r="H164" i="31"/>
  <c r="G164" i="31"/>
  <c r="F164" i="31"/>
  <c r="E164" i="31"/>
  <c r="D164" i="31"/>
  <c r="C164" i="31"/>
  <c r="B164" i="31"/>
  <c r="A164" i="31"/>
  <c r="N162" i="31"/>
  <c r="M162" i="31"/>
  <c r="L162" i="31"/>
  <c r="K162" i="31"/>
  <c r="J162" i="31"/>
  <c r="I162" i="31"/>
  <c r="H162" i="31"/>
  <c r="G162" i="31"/>
  <c r="F162" i="31"/>
  <c r="E162" i="31"/>
  <c r="D162" i="31"/>
  <c r="C162" i="31"/>
  <c r="B162" i="31"/>
  <c r="A162" i="31"/>
  <c r="N160" i="31"/>
  <c r="M160" i="31"/>
  <c r="L160" i="31"/>
  <c r="K160" i="31"/>
  <c r="J160" i="31"/>
  <c r="I160" i="31"/>
  <c r="H160" i="31"/>
  <c r="G160" i="31"/>
  <c r="F160" i="31"/>
  <c r="E160" i="31"/>
  <c r="D160" i="31"/>
  <c r="C160" i="31"/>
  <c r="B160" i="31"/>
  <c r="A160" i="31"/>
  <c r="N158" i="31"/>
  <c r="M158" i="31"/>
  <c r="L158" i="31"/>
  <c r="K158" i="31"/>
  <c r="J158" i="31"/>
  <c r="I158" i="31"/>
  <c r="H158" i="31"/>
  <c r="G158" i="31"/>
  <c r="F158" i="31"/>
  <c r="E158" i="31"/>
  <c r="D158" i="31"/>
  <c r="C158" i="31"/>
  <c r="B158" i="31"/>
  <c r="A158" i="31"/>
  <c r="N156" i="31"/>
  <c r="M156" i="31"/>
  <c r="L156" i="31"/>
  <c r="K156" i="31"/>
  <c r="J156" i="31"/>
  <c r="I156" i="31"/>
  <c r="H156" i="31"/>
  <c r="G156" i="31"/>
  <c r="F156" i="31"/>
  <c r="E156" i="31"/>
  <c r="D156" i="31"/>
  <c r="C156" i="31"/>
  <c r="B156" i="31"/>
  <c r="A156" i="31"/>
  <c r="N154" i="31"/>
  <c r="M154" i="31"/>
  <c r="L154" i="31"/>
  <c r="K154" i="31"/>
  <c r="J154" i="31"/>
  <c r="I154" i="31"/>
  <c r="H154" i="31"/>
  <c r="G154" i="31"/>
  <c r="F154" i="31"/>
  <c r="E154" i="31"/>
  <c r="D154" i="31"/>
  <c r="C154" i="31"/>
  <c r="B154" i="31"/>
  <c r="A154" i="31"/>
  <c r="N152" i="31"/>
  <c r="M152" i="31"/>
  <c r="L152" i="31"/>
  <c r="K152" i="31"/>
  <c r="J152" i="31"/>
  <c r="I152" i="31"/>
  <c r="H152" i="31"/>
  <c r="G152" i="31"/>
  <c r="F152" i="31"/>
  <c r="E152" i="31"/>
  <c r="D152" i="31"/>
  <c r="C152" i="31"/>
  <c r="B152" i="31"/>
  <c r="A152" i="31"/>
  <c r="N150" i="31"/>
  <c r="M150" i="31"/>
  <c r="L150" i="31"/>
  <c r="K150" i="31"/>
  <c r="J150" i="31"/>
  <c r="I150" i="31"/>
  <c r="H150" i="31"/>
  <c r="G150" i="31"/>
  <c r="F150" i="31"/>
  <c r="E150" i="31"/>
  <c r="D150" i="31"/>
  <c r="C150" i="31"/>
  <c r="B150" i="31"/>
  <c r="A150" i="31"/>
  <c r="N148" i="31"/>
  <c r="M148" i="31"/>
  <c r="L148" i="31"/>
  <c r="K148" i="31"/>
  <c r="J148" i="31"/>
  <c r="I148" i="31"/>
  <c r="H148" i="31"/>
  <c r="G148" i="31"/>
  <c r="F148" i="31"/>
  <c r="E148" i="31"/>
  <c r="D148" i="31"/>
  <c r="C148" i="31"/>
  <c r="B148" i="31"/>
  <c r="A148" i="31"/>
  <c r="N146" i="31"/>
  <c r="M146" i="31"/>
  <c r="L146" i="31"/>
  <c r="K146" i="31"/>
  <c r="J146" i="31"/>
  <c r="I146" i="31"/>
  <c r="H146" i="31"/>
  <c r="G146" i="31"/>
  <c r="F146" i="31"/>
  <c r="E146" i="31"/>
  <c r="D146" i="31"/>
  <c r="C146" i="31"/>
  <c r="B146" i="31"/>
  <c r="A146" i="31"/>
  <c r="N144" i="31"/>
  <c r="M144" i="31"/>
  <c r="L144" i="31"/>
  <c r="K144" i="31"/>
  <c r="J144" i="31"/>
  <c r="I144" i="31"/>
  <c r="H144" i="31"/>
  <c r="G144" i="31"/>
  <c r="F144" i="31"/>
  <c r="E144" i="31"/>
  <c r="D144" i="31"/>
  <c r="C144" i="31"/>
  <c r="B144" i="31"/>
  <c r="A144" i="31"/>
  <c r="N142" i="31"/>
  <c r="M142" i="31"/>
  <c r="L142" i="31"/>
  <c r="K142" i="31"/>
  <c r="J142" i="31"/>
  <c r="I142" i="31"/>
  <c r="H142" i="31"/>
  <c r="G142" i="31"/>
  <c r="F142" i="31"/>
  <c r="E142" i="31"/>
  <c r="D142" i="31"/>
  <c r="C142" i="31"/>
  <c r="B142" i="31"/>
  <c r="A142" i="31"/>
  <c r="N140" i="31"/>
  <c r="M140" i="31"/>
  <c r="L140" i="31"/>
  <c r="K140" i="31"/>
  <c r="J140" i="31"/>
  <c r="I140" i="31"/>
  <c r="H140" i="31"/>
  <c r="G140" i="31"/>
  <c r="F140" i="31"/>
  <c r="E140" i="31"/>
  <c r="D140" i="31"/>
  <c r="C140" i="31"/>
  <c r="B140" i="31"/>
  <c r="A140" i="31"/>
  <c r="N138" i="31"/>
  <c r="M138" i="31"/>
  <c r="L138" i="31"/>
  <c r="K138" i="31"/>
  <c r="J138" i="31"/>
  <c r="I138" i="31"/>
  <c r="H138" i="31"/>
  <c r="G138" i="31"/>
  <c r="F138" i="31"/>
  <c r="E138" i="31"/>
  <c r="D138" i="31"/>
  <c r="C138" i="31"/>
  <c r="B138" i="31"/>
  <c r="A138" i="31"/>
  <c r="N136" i="31"/>
  <c r="M136" i="31"/>
  <c r="L136" i="31"/>
  <c r="K136" i="31"/>
  <c r="J136" i="31"/>
  <c r="I136" i="31"/>
  <c r="H136" i="31"/>
  <c r="G136" i="31"/>
  <c r="F136" i="31"/>
  <c r="E136" i="31"/>
  <c r="D136" i="31"/>
  <c r="C136" i="31"/>
  <c r="B136" i="31"/>
  <c r="A136" i="31"/>
  <c r="N134" i="31"/>
  <c r="M134" i="31"/>
  <c r="L134" i="31"/>
  <c r="K134" i="31"/>
  <c r="J134" i="31"/>
  <c r="I134" i="31"/>
  <c r="H134" i="31"/>
  <c r="G134" i="31"/>
  <c r="F134" i="31"/>
  <c r="E134" i="31"/>
  <c r="D134" i="31"/>
  <c r="C134" i="31"/>
  <c r="B134" i="31"/>
  <c r="A134" i="31"/>
  <c r="N132" i="31"/>
  <c r="M132" i="31"/>
  <c r="L132" i="31"/>
  <c r="K132" i="31"/>
  <c r="J132" i="31"/>
  <c r="I132" i="31"/>
  <c r="H132" i="31"/>
  <c r="G132" i="31"/>
  <c r="F132" i="31"/>
  <c r="E132" i="31"/>
  <c r="D132" i="31"/>
  <c r="C132" i="31"/>
  <c r="B132" i="31"/>
  <c r="A132" i="31"/>
  <c r="N130" i="31"/>
  <c r="M130" i="31"/>
  <c r="L130" i="31"/>
  <c r="K130" i="31"/>
  <c r="J130" i="31"/>
  <c r="I130" i="31"/>
  <c r="H130" i="31"/>
  <c r="G130" i="31"/>
  <c r="F130" i="31"/>
  <c r="E130" i="31"/>
  <c r="D130" i="31"/>
  <c r="C130" i="31"/>
  <c r="B130" i="31"/>
  <c r="A130" i="31"/>
  <c r="N128" i="31"/>
  <c r="M128" i="31"/>
  <c r="L128" i="31"/>
  <c r="K128" i="31"/>
  <c r="J128" i="31"/>
  <c r="I128" i="31"/>
  <c r="H128" i="31"/>
  <c r="G128" i="31"/>
  <c r="F128" i="31"/>
  <c r="E128" i="31"/>
  <c r="D128" i="31"/>
  <c r="C128" i="31"/>
  <c r="B128" i="31"/>
  <c r="A128" i="31"/>
  <c r="N126" i="31"/>
  <c r="M126" i="31"/>
  <c r="L126" i="31"/>
  <c r="K126" i="31"/>
  <c r="J126" i="31"/>
  <c r="I126" i="31"/>
  <c r="H126" i="31"/>
  <c r="G126" i="31"/>
  <c r="F126" i="31"/>
  <c r="E126" i="31"/>
  <c r="D126" i="31"/>
  <c r="C126" i="31"/>
  <c r="B126" i="31"/>
  <c r="A126" i="31"/>
  <c r="N124" i="31"/>
  <c r="M124" i="31"/>
  <c r="L124" i="31"/>
  <c r="K124" i="31"/>
  <c r="J124" i="31"/>
  <c r="I124" i="31"/>
  <c r="H124" i="31"/>
  <c r="G124" i="31"/>
  <c r="F124" i="31"/>
  <c r="E124" i="31"/>
  <c r="D124" i="31"/>
  <c r="C124" i="31"/>
  <c r="B124" i="31"/>
  <c r="A124" i="31"/>
  <c r="N122" i="31"/>
  <c r="M122" i="31"/>
  <c r="L122" i="31"/>
  <c r="K122" i="31"/>
  <c r="J122" i="31"/>
  <c r="I122" i="31"/>
  <c r="H122" i="31"/>
  <c r="G122" i="31"/>
  <c r="F122" i="31"/>
  <c r="E122" i="31"/>
  <c r="D122" i="31"/>
  <c r="C122" i="31"/>
  <c r="B122" i="31"/>
  <c r="A122" i="31"/>
  <c r="N120" i="31"/>
  <c r="M120" i="31"/>
  <c r="L120" i="31"/>
  <c r="K120" i="31"/>
  <c r="J120" i="31"/>
  <c r="I120" i="31"/>
  <c r="H120" i="31"/>
  <c r="G120" i="31"/>
  <c r="F120" i="31"/>
  <c r="E120" i="31"/>
  <c r="D120" i="31"/>
  <c r="C120" i="31"/>
  <c r="B120" i="31"/>
  <c r="A120" i="31"/>
  <c r="N118" i="31"/>
  <c r="M118" i="31"/>
  <c r="L118" i="31"/>
  <c r="K118" i="31"/>
  <c r="J118" i="31"/>
  <c r="I118" i="31"/>
  <c r="H118" i="31"/>
  <c r="G118" i="31"/>
  <c r="F118" i="31"/>
  <c r="E118" i="31"/>
  <c r="D118" i="31"/>
  <c r="C118" i="31"/>
  <c r="B118" i="31"/>
  <c r="A118" i="31"/>
  <c r="N116" i="31"/>
  <c r="M116" i="31"/>
  <c r="L116" i="31"/>
  <c r="K116" i="31"/>
  <c r="J116" i="31"/>
  <c r="I116" i="31"/>
  <c r="H116" i="31"/>
  <c r="G116" i="31"/>
  <c r="F116" i="31"/>
  <c r="E116" i="31"/>
  <c r="D116" i="31"/>
  <c r="C116" i="31"/>
  <c r="B116" i="31"/>
  <c r="A116" i="31"/>
  <c r="V51" i="31"/>
  <c r="T51" i="31"/>
  <c r="S51" i="31"/>
  <c r="V48" i="31"/>
  <c r="T48" i="31"/>
  <c r="S48" i="31"/>
  <c r="V45" i="31"/>
  <c r="T45" i="31"/>
  <c r="S45" i="31"/>
  <c r="V42" i="31"/>
  <c r="T42" i="31"/>
  <c r="S42" i="31"/>
  <c r="V39" i="31"/>
  <c r="T39" i="31"/>
  <c r="S39" i="31"/>
  <c r="V36" i="31"/>
  <c r="T36" i="31"/>
  <c r="S36" i="31"/>
  <c r="V33" i="31"/>
  <c r="T33" i="31"/>
  <c r="S33" i="31"/>
  <c r="V30" i="31"/>
  <c r="T30" i="31"/>
  <c r="S30" i="31"/>
  <c r="V27" i="31"/>
  <c r="T27" i="31"/>
  <c r="S27" i="31"/>
  <c r="V24" i="31"/>
  <c r="T24" i="31"/>
  <c r="S24" i="31"/>
  <c r="V21" i="31"/>
  <c r="T21" i="31"/>
  <c r="S21" i="31"/>
  <c r="V18" i="31"/>
  <c r="T18" i="31"/>
  <c r="S18" i="31"/>
  <c r="V15" i="31"/>
  <c r="T15" i="31"/>
  <c r="S15" i="31"/>
  <c r="V12" i="31"/>
  <c r="T12" i="31"/>
  <c r="S12" i="31"/>
  <c r="B7" i="31"/>
  <c r="U51" i="31"/>
  <c r="G37" i="29"/>
  <c r="F37" i="29"/>
  <c r="E37" i="29"/>
  <c r="D37" i="29"/>
  <c r="C37" i="29"/>
  <c r="B37" i="29"/>
  <c r="A37" i="29"/>
  <c r="G34" i="29"/>
  <c r="F34" i="29"/>
  <c r="E34" i="29"/>
  <c r="D34" i="29"/>
  <c r="C34" i="29"/>
  <c r="B34" i="29"/>
  <c r="A34" i="29"/>
  <c r="G31" i="29"/>
  <c r="F31" i="29"/>
  <c r="E31" i="29"/>
  <c r="D31" i="29"/>
  <c r="C31" i="29"/>
  <c r="B31" i="29"/>
  <c r="A31" i="29"/>
  <c r="G28" i="29"/>
  <c r="F28" i="29"/>
  <c r="E28" i="29"/>
  <c r="D28" i="29"/>
  <c r="C28" i="29"/>
  <c r="B28" i="29"/>
  <c r="A28" i="29"/>
  <c r="G25" i="29"/>
  <c r="F25" i="29"/>
  <c r="E25" i="29"/>
  <c r="D25" i="29"/>
  <c r="C25" i="29"/>
  <c r="B25" i="29"/>
  <c r="D6" i="29"/>
  <c r="J2" i="29"/>
  <c r="J169" i="29"/>
  <c r="I169" i="29"/>
  <c r="H169" i="29"/>
  <c r="G169" i="29"/>
  <c r="F169" i="29"/>
  <c r="E169" i="29"/>
  <c r="D169" i="29"/>
  <c r="C169" i="29"/>
  <c r="B169" i="29"/>
  <c r="A169" i="29"/>
  <c r="J167" i="29"/>
  <c r="I167" i="29"/>
  <c r="H167" i="29"/>
  <c r="G167" i="29"/>
  <c r="F167" i="29"/>
  <c r="E167" i="29"/>
  <c r="D167" i="29"/>
  <c r="C167" i="29"/>
  <c r="B167" i="29"/>
  <c r="A167" i="29"/>
  <c r="J165" i="29"/>
  <c r="I165" i="29"/>
  <c r="H165" i="29"/>
  <c r="G165" i="29"/>
  <c r="F165" i="29"/>
  <c r="E165" i="29"/>
  <c r="D165" i="29"/>
  <c r="C165" i="29"/>
  <c r="B165" i="29"/>
  <c r="A165" i="29"/>
  <c r="J163" i="29"/>
  <c r="I163" i="29"/>
  <c r="H163" i="29"/>
  <c r="G163" i="29"/>
  <c r="F163" i="29"/>
  <c r="E163" i="29"/>
  <c r="D163" i="29"/>
  <c r="C163" i="29"/>
  <c r="B163" i="29"/>
  <c r="A163" i="29"/>
  <c r="J161" i="29"/>
  <c r="I161" i="29"/>
  <c r="H161" i="29"/>
  <c r="G161" i="29"/>
  <c r="F161" i="29"/>
  <c r="E161" i="29"/>
  <c r="D161" i="29"/>
  <c r="C161" i="29"/>
  <c r="B161" i="29"/>
  <c r="A161" i="29"/>
  <c r="J159" i="29"/>
  <c r="I159" i="29"/>
  <c r="H159" i="29"/>
  <c r="G159" i="29"/>
  <c r="F159" i="29"/>
  <c r="E159" i="29"/>
  <c r="D159" i="29"/>
  <c r="C159" i="29"/>
  <c r="B159" i="29"/>
  <c r="A159" i="29"/>
  <c r="J157" i="29"/>
  <c r="I157" i="29"/>
  <c r="H157" i="29"/>
  <c r="G157" i="29"/>
  <c r="F157" i="29"/>
  <c r="E157" i="29"/>
  <c r="D157" i="29"/>
  <c r="C157" i="29"/>
  <c r="B157" i="29"/>
  <c r="A157" i="29"/>
  <c r="J155" i="29"/>
  <c r="I155" i="29"/>
  <c r="H155" i="29"/>
  <c r="G155" i="29"/>
  <c r="F155" i="29"/>
  <c r="E155" i="29"/>
  <c r="D155" i="29"/>
  <c r="C155" i="29"/>
  <c r="B155" i="29"/>
  <c r="A155" i="29"/>
  <c r="J153" i="29"/>
  <c r="I153" i="29"/>
  <c r="H153" i="29"/>
  <c r="G153" i="29"/>
  <c r="F153" i="29"/>
  <c r="E153" i="29"/>
  <c r="D153" i="29"/>
  <c r="C153" i="29"/>
  <c r="B153" i="29"/>
  <c r="A153" i="29"/>
  <c r="J151" i="29"/>
  <c r="I151" i="29"/>
  <c r="H151" i="29"/>
  <c r="G151" i="29"/>
  <c r="F151" i="29"/>
  <c r="E151" i="29"/>
  <c r="D151" i="29"/>
  <c r="C151" i="29"/>
  <c r="B151" i="29"/>
  <c r="A151" i="29"/>
  <c r="J149" i="29"/>
  <c r="I149" i="29"/>
  <c r="H149" i="29"/>
  <c r="G149" i="29"/>
  <c r="F149" i="29"/>
  <c r="E149" i="29"/>
  <c r="D149" i="29"/>
  <c r="C149" i="29"/>
  <c r="B149" i="29"/>
  <c r="A149" i="29"/>
  <c r="J147" i="29"/>
  <c r="I147" i="29"/>
  <c r="H147" i="29"/>
  <c r="G147" i="29"/>
  <c r="F147" i="29"/>
  <c r="E147" i="29"/>
  <c r="D147" i="29"/>
  <c r="C147" i="29"/>
  <c r="B147" i="29"/>
  <c r="A147" i="29"/>
  <c r="J145" i="29"/>
  <c r="I145" i="29"/>
  <c r="H145" i="29"/>
  <c r="G145" i="29"/>
  <c r="F145" i="29"/>
  <c r="E145" i="29"/>
  <c r="D145" i="29"/>
  <c r="C145" i="29"/>
  <c r="B145" i="29"/>
  <c r="A145" i="29"/>
  <c r="J143" i="29"/>
  <c r="I143" i="29"/>
  <c r="H143" i="29"/>
  <c r="G143" i="29"/>
  <c r="F143" i="29"/>
  <c r="E143" i="29"/>
  <c r="D143" i="29"/>
  <c r="C143" i="29"/>
  <c r="B143" i="29"/>
  <c r="A143" i="29"/>
  <c r="J141" i="29"/>
  <c r="I141" i="29"/>
  <c r="H141" i="29"/>
  <c r="G141" i="29"/>
  <c r="F141" i="29"/>
  <c r="E141" i="29"/>
  <c r="D141" i="29"/>
  <c r="C141" i="29"/>
  <c r="B141" i="29"/>
  <c r="A141" i="29"/>
  <c r="J139" i="29"/>
  <c r="I139" i="29"/>
  <c r="H139" i="29"/>
  <c r="G139" i="29"/>
  <c r="F139" i="29"/>
  <c r="E139" i="29"/>
  <c r="D139" i="29"/>
  <c r="C139" i="29"/>
  <c r="B139" i="29"/>
  <c r="A139" i="29"/>
  <c r="J137" i="29"/>
  <c r="I137" i="29"/>
  <c r="H137" i="29"/>
  <c r="G137" i="29"/>
  <c r="F137" i="29"/>
  <c r="E137" i="29"/>
  <c r="D137" i="29"/>
  <c r="C137" i="29"/>
  <c r="B137" i="29"/>
  <c r="A137" i="29"/>
  <c r="J135" i="29"/>
  <c r="I135" i="29"/>
  <c r="H135" i="29"/>
  <c r="G135" i="29"/>
  <c r="F135" i="29"/>
  <c r="E135" i="29"/>
  <c r="D135" i="29"/>
  <c r="C135" i="29"/>
  <c r="B135" i="29"/>
  <c r="A135" i="29"/>
  <c r="J133" i="29"/>
  <c r="I133" i="29"/>
  <c r="H133" i="29"/>
  <c r="G133" i="29"/>
  <c r="F133" i="29"/>
  <c r="E133" i="29"/>
  <c r="D133" i="29"/>
  <c r="C133" i="29"/>
  <c r="B133" i="29"/>
  <c r="A133" i="29"/>
  <c r="J131" i="29"/>
  <c r="I131" i="29"/>
  <c r="H131" i="29"/>
  <c r="G131" i="29"/>
  <c r="F131" i="29"/>
  <c r="E131" i="29"/>
  <c r="D131" i="29"/>
  <c r="C131" i="29"/>
  <c r="B131" i="29"/>
  <c r="A131" i="29"/>
  <c r="J129" i="29"/>
  <c r="I129" i="29"/>
  <c r="H129" i="29"/>
  <c r="G129" i="29"/>
  <c r="F129" i="29"/>
  <c r="E129" i="29"/>
  <c r="D129" i="29"/>
  <c r="C129" i="29"/>
  <c r="B129" i="29"/>
  <c r="A129" i="29"/>
  <c r="J127" i="29"/>
  <c r="I127" i="29"/>
  <c r="H127" i="29"/>
  <c r="G127" i="29"/>
  <c r="F127" i="29"/>
  <c r="E127" i="29"/>
  <c r="D127" i="29"/>
  <c r="C127" i="29"/>
  <c r="B127" i="29"/>
  <c r="A127" i="29"/>
  <c r="J125" i="29"/>
  <c r="I125" i="29"/>
  <c r="H125" i="29"/>
  <c r="G125" i="29"/>
  <c r="F125" i="29"/>
  <c r="E125" i="29"/>
  <c r="D125" i="29"/>
  <c r="C125" i="29"/>
  <c r="B125" i="29"/>
  <c r="A125" i="29"/>
  <c r="J123" i="29"/>
  <c r="I123" i="29"/>
  <c r="H123" i="29"/>
  <c r="G123" i="29"/>
  <c r="F123" i="29"/>
  <c r="E123" i="29"/>
  <c r="D123" i="29"/>
  <c r="C123" i="29"/>
  <c r="B123" i="29"/>
  <c r="A123" i="29"/>
  <c r="J121" i="29"/>
  <c r="I121" i="29"/>
  <c r="H121" i="29"/>
  <c r="G121" i="29"/>
  <c r="F121" i="29"/>
  <c r="E121" i="29"/>
  <c r="D121" i="29"/>
  <c r="C121" i="29"/>
  <c r="B121" i="29"/>
  <c r="A121" i="29"/>
  <c r="J119" i="29"/>
  <c r="I119" i="29"/>
  <c r="H119" i="29"/>
  <c r="G119" i="29"/>
  <c r="F119" i="29"/>
  <c r="E119" i="29"/>
  <c r="D119" i="29"/>
  <c r="C119" i="29"/>
  <c r="B119" i="29"/>
  <c r="A119" i="29"/>
  <c r="J117" i="29"/>
  <c r="I117" i="29"/>
  <c r="H117" i="29"/>
  <c r="G117" i="29"/>
  <c r="F117" i="29"/>
  <c r="E117" i="29"/>
  <c r="D117" i="29"/>
  <c r="C117" i="29"/>
  <c r="B117" i="29"/>
  <c r="A117" i="29"/>
  <c r="J115" i="29"/>
  <c r="I115" i="29"/>
  <c r="H115" i="29"/>
  <c r="G115" i="29"/>
  <c r="F115" i="29"/>
  <c r="E115" i="29"/>
  <c r="D115" i="29"/>
  <c r="C115" i="29"/>
  <c r="B115" i="29"/>
  <c r="A115" i="29"/>
  <c r="J113" i="29"/>
  <c r="I113" i="29"/>
  <c r="H113" i="29"/>
  <c r="G113" i="29"/>
  <c r="F113" i="29"/>
  <c r="E113" i="29"/>
  <c r="D113" i="29"/>
  <c r="C113" i="29"/>
  <c r="B113" i="29"/>
  <c r="A113" i="29"/>
  <c r="J111" i="29"/>
  <c r="I111" i="29"/>
  <c r="H111" i="29"/>
  <c r="G111" i="29"/>
  <c r="F111" i="29"/>
  <c r="E111" i="29"/>
  <c r="D111" i="29"/>
  <c r="C111" i="29"/>
  <c r="B111" i="29"/>
  <c r="A111" i="29"/>
  <c r="J109" i="29"/>
  <c r="I109" i="29"/>
  <c r="H109" i="29"/>
  <c r="G109" i="29"/>
  <c r="F109" i="29"/>
  <c r="E109" i="29"/>
  <c r="D109" i="29"/>
  <c r="C109" i="29"/>
  <c r="B109" i="29"/>
  <c r="A109" i="29"/>
  <c r="J107" i="29"/>
  <c r="I107" i="29"/>
  <c r="H107" i="29"/>
  <c r="G107" i="29"/>
  <c r="F107" i="29"/>
  <c r="E107" i="29"/>
  <c r="D107" i="29"/>
  <c r="C107" i="29"/>
  <c r="B107" i="29"/>
  <c r="A107" i="29"/>
  <c r="J105" i="29"/>
  <c r="I105" i="29"/>
  <c r="H105" i="29"/>
  <c r="G105" i="29"/>
  <c r="F105" i="29"/>
  <c r="E105" i="29"/>
  <c r="D105" i="29"/>
  <c r="C105" i="29"/>
  <c r="B105" i="29"/>
  <c r="A105" i="29"/>
  <c r="J103" i="29"/>
  <c r="I103" i="29"/>
  <c r="H103" i="29"/>
  <c r="G103" i="29"/>
  <c r="F103" i="29"/>
  <c r="E103" i="29"/>
  <c r="D103" i="29"/>
  <c r="C103" i="29"/>
  <c r="B103" i="29"/>
  <c r="A103" i="29"/>
  <c r="J101" i="29"/>
  <c r="I101" i="29"/>
  <c r="H101" i="29"/>
  <c r="G101" i="29"/>
  <c r="F101" i="29"/>
  <c r="E101" i="29"/>
  <c r="D101" i="29"/>
  <c r="C101" i="29"/>
  <c r="B101" i="29"/>
  <c r="A101" i="29"/>
  <c r="J99" i="29"/>
  <c r="I99" i="29"/>
  <c r="H99" i="29"/>
  <c r="G99" i="29"/>
  <c r="F99" i="29"/>
  <c r="E99" i="29"/>
  <c r="D99" i="29"/>
  <c r="C99" i="29"/>
  <c r="B99" i="29"/>
  <c r="A99" i="29"/>
  <c r="J97" i="29"/>
  <c r="I97" i="29"/>
  <c r="H97" i="29"/>
  <c r="G97" i="29"/>
  <c r="F97" i="29"/>
  <c r="E97" i="29"/>
  <c r="D97" i="29"/>
  <c r="C97" i="29"/>
  <c r="B97" i="29"/>
  <c r="A97" i="29"/>
  <c r="J95" i="29"/>
  <c r="I95" i="29"/>
  <c r="H95" i="29"/>
  <c r="G95" i="29"/>
  <c r="F95" i="29"/>
  <c r="E95" i="29"/>
  <c r="D95" i="29"/>
  <c r="C95" i="29"/>
  <c r="B95" i="29"/>
  <c r="A95" i="29"/>
  <c r="J93" i="29"/>
  <c r="I93" i="29"/>
  <c r="H93" i="29"/>
  <c r="G93" i="29"/>
  <c r="F93" i="29"/>
  <c r="E93" i="29"/>
  <c r="D93" i="29"/>
  <c r="C93" i="29"/>
  <c r="B93" i="29"/>
  <c r="A93" i="29"/>
  <c r="J91" i="29"/>
  <c r="I91" i="29"/>
  <c r="H91" i="29"/>
  <c r="G91" i="29"/>
  <c r="F91" i="29"/>
  <c r="E91" i="29"/>
  <c r="D91" i="29"/>
  <c r="C91" i="29"/>
  <c r="B91" i="29"/>
  <c r="A91" i="29"/>
  <c r="J89" i="29"/>
  <c r="I89" i="29"/>
  <c r="H89" i="29"/>
  <c r="G89" i="29"/>
  <c r="F89" i="29"/>
  <c r="E89" i="29"/>
  <c r="D89" i="29"/>
  <c r="C89" i="29"/>
  <c r="B89" i="29"/>
  <c r="A89" i="29"/>
  <c r="J87" i="29"/>
  <c r="I87" i="29"/>
  <c r="H87" i="29"/>
  <c r="G87" i="29"/>
  <c r="F87" i="29"/>
  <c r="E87" i="29"/>
  <c r="D87" i="29"/>
  <c r="C87" i="29"/>
  <c r="B87" i="29"/>
  <c r="A87" i="29"/>
  <c r="J85" i="29"/>
  <c r="I85" i="29"/>
  <c r="H85" i="29"/>
  <c r="G85" i="29"/>
  <c r="F85" i="29"/>
  <c r="E85" i="29"/>
  <c r="D85" i="29"/>
  <c r="C85" i="29"/>
  <c r="B85" i="29"/>
  <c r="A85" i="29"/>
  <c r="J83" i="29"/>
  <c r="I83" i="29"/>
  <c r="H83" i="29"/>
  <c r="G83" i="29"/>
  <c r="F83" i="29"/>
  <c r="E83" i="29"/>
  <c r="D83" i="29"/>
  <c r="C83" i="29"/>
  <c r="B83" i="29"/>
  <c r="A83" i="29"/>
  <c r="J81" i="29"/>
  <c r="I81" i="29"/>
  <c r="H81" i="29"/>
  <c r="G81" i="29"/>
  <c r="F81" i="29"/>
  <c r="E81" i="29"/>
  <c r="D81" i="29"/>
  <c r="C81" i="29"/>
  <c r="B81" i="29"/>
  <c r="A81" i="29"/>
  <c r="J79" i="29"/>
  <c r="I79" i="29"/>
  <c r="H79" i="29"/>
  <c r="G79" i="29"/>
  <c r="F79" i="29"/>
  <c r="E79" i="29"/>
  <c r="D79" i="29"/>
  <c r="C79" i="29"/>
  <c r="B79" i="29"/>
  <c r="A79" i="29"/>
  <c r="V39" i="29"/>
  <c r="T39" i="29"/>
  <c r="S39" i="29"/>
  <c r="V36" i="29"/>
  <c r="T36" i="29"/>
  <c r="S36" i="29"/>
  <c r="V33" i="29"/>
  <c r="T33" i="29"/>
  <c r="S33" i="29"/>
  <c r="V30" i="29"/>
  <c r="T30" i="29"/>
  <c r="S30" i="29"/>
  <c r="V27" i="29"/>
  <c r="T27" i="29"/>
  <c r="S27" i="29"/>
  <c r="V24" i="29"/>
  <c r="T24" i="29"/>
  <c r="S24" i="29"/>
  <c r="V21" i="29"/>
  <c r="T21" i="29"/>
  <c r="S21" i="29"/>
  <c r="V18" i="29"/>
  <c r="T18" i="29"/>
  <c r="S18" i="29"/>
  <c r="V15" i="29"/>
  <c r="T15" i="29"/>
  <c r="S15" i="29"/>
  <c r="V12" i="29"/>
  <c r="T12" i="29"/>
  <c r="S12" i="29"/>
  <c r="B7" i="29"/>
  <c r="U39" i="29"/>
  <c r="D6" i="27"/>
  <c r="J2" i="27"/>
  <c r="G25" i="27"/>
  <c r="A79" i="27"/>
  <c r="A81" i="27"/>
  <c r="A83" i="27"/>
  <c r="A85" i="27"/>
  <c r="A87" i="27"/>
  <c r="A89" i="27"/>
  <c r="A91" i="27"/>
  <c r="A93" i="27"/>
  <c r="A95" i="27"/>
  <c r="A97" i="27"/>
  <c r="A99" i="27"/>
  <c r="A101" i="27"/>
  <c r="A103" i="27"/>
  <c r="A105" i="27"/>
  <c r="A107" i="27"/>
  <c r="A109" i="27"/>
  <c r="A111" i="27"/>
  <c r="A113" i="27"/>
  <c r="A115" i="27"/>
  <c r="A117" i="27"/>
  <c r="A119" i="27"/>
  <c r="A121" i="27"/>
  <c r="A123" i="27"/>
  <c r="A125" i="27"/>
  <c r="A127" i="27"/>
  <c r="A129" i="27"/>
  <c r="A131" i="27"/>
  <c r="A133" i="27"/>
  <c r="A135" i="27"/>
  <c r="A137" i="27"/>
  <c r="A139" i="27"/>
  <c r="A141" i="27"/>
  <c r="A143" i="27"/>
  <c r="A145" i="27"/>
  <c r="A147" i="27"/>
  <c r="A149" i="27"/>
  <c r="A151" i="27"/>
  <c r="A153" i="27"/>
  <c r="A155" i="27"/>
  <c r="A157" i="27"/>
  <c r="A159" i="27"/>
  <c r="A161" i="27"/>
  <c r="A163" i="27"/>
  <c r="A165" i="27"/>
  <c r="A167" i="27"/>
  <c r="A169" i="27"/>
  <c r="F169" i="27"/>
  <c r="E169" i="27"/>
  <c r="D169" i="27"/>
  <c r="C169" i="27"/>
  <c r="B169" i="27"/>
  <c r="F167" i="27"/>
  <c r="E167" i="27"/>
  <c r="D167" i="27"/>
  <c r="C167" i="27"/>
  <c r="B167" i="27"/>
  <c r="F165" i="27"/>
  <c r="E165" i="27"/>
  <c r="D165" i="27"/>
  <c r="C165" i="27"/>
  <c r="B165" i="27"/>
  <c r="F163" i="27"/>
  <c r="E163" i="27"/>
  <c r="D163" i="27"/>
  <c r="C163" i="27"/>
  <c r="B163" i="27"/>
  <c r="F161" i="27"/>
  <c r="E161" i="27"/>
  <c r="D161" i="27"/>
  <c r="C161" i="27"/>
  <c r="B161" i="27"/>
  <c r="F159" i="27"/>
  <c r="E159" i="27"/>
  <c r="D159" i="27"/>
  <c r="C159" i="27"/>
  <c r="B159" i="27"/>
  <c r="F157" i="27"/>
  <c r="E157" i="27"/>
  <c r="D157" i="27"/>
  <c r="C157" i="27"/>
  <c r="B157" i="27"/>
  <c r="F155" i="27"/>
  <c r="E155" i="27"/>
  <c r="D155" i="27"/>
  <c r="C155" i="27"/>
  <c r="B155" i="27"/>
  <c r="F153" i="27"/>
  <c r="E153" i="27"/>
  <c r="D153" i="27"/>
  <c r="C153" i="27"/>
  <c r="B153" i="27"/>
  <c r="F151" i="27"/>
  <c r="E151" i="27"/>
  <c r="D151" i="27"/>
  <c r="C151" i="27"/>
  <c r="B151" i="27"/>
  <c r="F149" i="27"/>
  <c r="E149" i="27"/>
  <c r="D149" i="27"/>
  <c r="C149" i="27"/>
  <c r="B149" i="27"/>
  <c r="F147" i="27"/>
  <c r="E147" i="27"/>
  <c r="D147" i="27"/>
  <c r="C147" i="27"/>
  <c r="B147" i="27"/>
  <c r="F145" i="27"/>
  <c r="E145" i="27"/>
  <c r="D145" i="27"/>
  <c r="C145" i="27"/>
  <c r="B145" i="27"/>
  <c r="F143" i="27"/>
  <c r="E143" i="27"/>
  <c r="D143" i="27"/>
  <c r="C143" i="27"/>
  <c r="B143" i="27"/>
  <c r="F141" i="27"/>
  <c r="E141" i="27"/>
  <c r="D141" i="27"/>
  <c r="C141" i="27"/>
  <c r="B141" i="27"/>
  <c r="F139" i="27"/>
  <c r="E139" i="27"/>
  <c r="D139" i="27"/>
  <c r="C139" i="27"/>
  <c r="B139" i="27"/>
  <c r="F137" i="27"/>
  <c r="E137" i="27"/>
  <c r="D137" i="27"/>
  <c r="C137" i="27"/>
  <c r="B137" i="27"/>
  <c r="F135" i="27"/>
  <c r="E135" i="27"/>
  <c r="D135" i="27"/>
  <c r="C135" i="27"/>
  <c r="B135" i="27"/>
  <c r="F133" i="27"/>
  <c r="E133" i="27"/>
  <c r="D133" i="27"/>
  <c r="C133" i="27"/>
  <c r="B133" i="27"/>
  <c r="F131" i="27"/>
  <c r="E131" i="27"/>
  <c r="D131" i="27"/>
  <c r="C131" i="27"/>
  <c r="B131" i="27"/>
  <c r="F129" i="27"/>
  <c r="E129" i="27"/>
  <c r="D129" i="27"/>
  <c r="C129" i="27"/>
  <c r="B129" i="27"/>
  <c r="F127" i="27"/>
  <c r="E127" i="27"/>
  <c r="D127" i="27"/>
  <c r="C127" i="27"/>
  <c r="B127" i="27"/>
  <c r="F125" i="27"/>
  <c r="E125" i="27"/>
  <c r="D125" i="27"/>
  <c r="C125" i="27"/>
  <c r="B125" i="27"/>
  <c r="F123" i="27"/>
  <c r="E123" i="27"/>
  <c r="D123" i="27"/>
  <c r="C123" i="27"/>
  <c r="B123" i="27"/>
  <c r="F121" i="27"/>
  <c r="E121" i="27"/>
  <c r="D121" i="27"/>
  <c r="C121" i="27"/>
  <c r="B121" i="27"/>
  <c r="F119" i="27"/>
  <c r="E119" i="27"/>
  <c r="D119" i="27"/>
  <c r="C119" i="27"/>
  <c r="B119" i="27"/>
  <c r="F117" i="27"/>
  <c r="E117" i="27"/>
  <c r="D117" i="27"/>
  <c r="C117" i="27"/>
  <c r="B117" i="27"/>
  <c r="F115" i="27"/>
  <c r="E115" i="27"/>
  <c r="D115" i="27"/>
  <c r="C115" i="27"/>
  <c r="B115" i="27"/>
  <c r="F113" i="27"/>
  <c r="E113" i="27"/>
  <c r="D113" i="27"/>
  <c r="C113" i="27"/>
  <c r="B113" i="27"/>
  <c r="F111" i="27"/>
  <c r="E111" i="27"/>
  <c r="D111" i="27"/>
  <c r="C111" i="27"/>
  <c r="B111" i="27"/>
  <c r="F109" i="27"/>
  <c r="E109" i="27"/>
  <c r="D109" i="27"/>
  <c r="C109" i="27"/>
  <c r="B109" i="27"/>
  <c r="F107" i="27"/>
  <c r="E107" i="27"/>
  <c r="D107" i="27"/>
  <c r="C107" i="27"/>
  <c r="B107" i="27"/>
  <c r="F105" i="27"/>
  <c r="E105" i="27"/>
  <c r="D105" i="27"/>
  <c r="C105" i="27"/>
  <c r="B105" i="27"/>
  <c r="F103" i="27"/>
  <c r="E103" i="27"/>
  <c r="D103" i="27"/>
  <c r="C103" i="27"/>
  <c r="B103" i="27"/>
  <c r="F101" i="27"/>
  <c r="E101" i="27"/>
  <c r="D101" i="27"/>
  <c r="C101" i="27"/>
  <c r="B101" i="27"/>
  <c r="F99" i="27"/>
  <c r="E99" i="27"/>
  <c r="D99" i="27"/>
  <c r="C99" i="27"/>
  <c r="B99" i="27"/>
  <c r="F97" i="27"/>
  <c r="E97" i="27"/>
  <c r="D97" i="27"/>
  <c r="C97" i="27"/>
  <c r="B97" i="27"/>
  <c r="F95" i="27"/>
  <c r="E95" i="27"/>
  <c r="D95" i="27"/>
  <c r="C95" i="27"/>
  <c r="B95" i="27"/>
  <c r="F93" i="27"/>
  <c r="E93" i="27"/>
  <c r="D93" i="27"/>
  <c r="C93" i="27"/>
  <c r="B93" i="27"/>
  <c r="F91" i="27"/>
  <c r="E91" i="27"/>
  <c r="D91" i="27"/>
  <c r="C91" i="27"/>
  <c r="B91" i="27"/>
  <c r="F89" i="27"/>
  <c r="E89" i="27"/>
  <c r="D89" i="27"/>
  <c r="C89" i="27"/>
  <c r="B89" i="27"/>
  <c r="F87" i="27"/>
  <c r="E87" i="27"/>
  <c r="D87" i="27"/>
  <c r="C87" i="27"/>
  <c r="B87" i="27"/>
  <c r="F85" i="27"/>
  <c r="E85" i="27"/>
  <c r="D85" i="27"/>
  <c r="C85" i="27"/>
  <c r="B85" i="27"/>
  <c r="F83" i="27"/>
  <c r="E83" i="27"/>
  <c r="D83" i="27"/>
  <c r="C83" i="27"/>
  <c r="B83" i="27"/>
  <c r="F81" i="27"/>
  <c r="E81" i="27"/>
  <c r="D81" i="27"/>
  <c r="C81" i="27"/>
  <c r="B81" i="27"/>
  <c r="F79" i="27"/>
  <c r="E79" i="27"/>
  <c r="D79" i="27"/>
  <c r="C79" i="27"/>
  <c r="B79" i="27"/>
  <c r="V27" i="27"/>
  <c r="T27" i="27"/>
  <c r="S27" i="27"/>
  <c r="V24" i="27"/>
  <c r="T24" i="27"/>
  <c r="S24" i="27"/>
  <c r="V21" i="27"/>
  <c r="T21" i="27"/>
  <c r="S21" i="27"/>
  <c r="V18" i="27"/>
  <c r="T18" i="27"/>
  <c r="S18" i="27"/>
  <c r="V15" i="27"/>
  <c r="T15" i="27"/>
  <c r="S15" i="27"/>
  <c r="V12" i="27"/>
  <c r="T12" i="27"/>
  <c r="S12" i="27"/>
  <c r="B7" i="27"/>
  <c r="U12" i="27"/>
  <c r="N169" i="25"/>
  <c r="G49" i="25"/>
  <c r="M169" i="25"/>
  <c r="L169" i="25"/>
  <c r="K169" i="25"/>
  <c r="J169" i="25"/>
  <c r="I169" i="25"/>
  <c r="H169" i="25"/>
  <c r="G169" i="25"/>
  <c r="F169" i="25"/>
  <c r="E169" i="25"/>
  <c r="D169" i="25"/>
  <c r="C169" i="25"/>
  <c r="B169" i="25"/>
  <c r="A169" i="25"/>
  <c r="N167" i="25"/>
  <c r="M167" i="25"/>
  <c r="L167" i="25"/>
  <c r="K167" i="25"/>
  <c r="J167" i="25"/>
  <c r="I167" i="25"/>
  <c r="H167" i="25"/>
  <c r="G167" i="25"/>
  <c r="F167" i="25"/>
  <c r="E167" i="25"/>
  <c r="D167" i="25"/>
  <c r="C167" i="25"/>
  <c r="B167" i="25"/>
  <c r="A167" i="25"/>
  <c r="N165" i="25"/>
  <c r="M165" i="25"/>
  <c r="L165" i="25"/>
  <c r="K165" i="25"/>
  <c r="J165" i="25"/>
  <c r="I165" i="25"/>
  <c r="H165" i="25"/>
  <c r="G165" i="25"/>
  <c r="F165" i="25"/>
  <c r="E165" i="25"/>
  <c r="D165" i="25"/>
  <c r="C165" i="25"/>
  <c r="B165" i="25"/>
  <c r="A165" i="25"/>
  <c r="N163" i="25"/>
  <c r="M163" i="25"/>
  <c r="L163" i="25"/>
  <c r="K163" i="25"/>
  <c r="J163" i="25"/>
  <c r="I163" i="25"/>
  <c r="H163" i="25"/>
  <c r="G163" i="25"/>
  <c r="F163" i="25"/>
  <c r="E163" i="25"/>
  <c r="D163" i="25"/>
  <c r="C163" i="25"/>
  <c r="B163" i="25"/>
  <c r="A163" i="25"/>
  <c r="N161" i="25"/>
  <c r="M161" i="25"/>
  <c r="L161" i="25"/>
  <c r="K161" i="25"/>
  <c r="J161" i="25"/>
  <c r="I161" i="25"/>
  <c r="H161" i="25"/>
  <c r="G161" i="25"/>
  <c r="F161" i="25"/>
  <c r="E161" i="25"/>
  <c r="D161" i="25"/>
  <c r="C161" i="25"/>
  <c r="B161" i="25"/>
  <c r="A161" i="25"/>
  <c r="N159" i="25"/>
  <c r="M159" i="25"/>
  <c r="L159" i="25"/>
  <c r="K159" i="25"/>
  <c r="J159" i="25"/>
  <c r="I159" i="25"/>
  <c r="H159" i="25"/>
  <c r="G159" i="25"/>
  <c r="F159" i="25"/>
  <c r="E159" i="25"/>
  <c r="D159" i="25"/>
  <c r="C159" i="25"/>
  <c r="B159" i="25"/>
  <c r="A159" i="25"/>
  <c r="N157" i="25"/>
  <c r="M157" i="25"/>
  <c r="L157" i="25"/>
  <c r="K157" i="25"/>
  <c r="J157" i="25"/>
  <c r="I157" i="25"/>
  <c r="H157" i="25"/>
  <c r="G157" i="25"/>
  <c r="F157" i="25"/>
  <c r="E157" i="25"/>
  <c r="D157" i="25"/>
  <c r="C157" i="25"/>
  <c r="B157" i="25"/>
  <c r="A157" i="25"/>
  <c r="N155" i="25"/>
  <c r="M155" i="25"/>
  <c r="L155" i="25"/>
  <c r="K155" i="25"/>
  <c r="J155" i="25"/>
  <c r="I155" i="25"/>
  <c r="H155" i="25"/>
  <c r="G155" i="25"/>
  <c r="F155" i="25"/>
  <c r="E155" i="25"/>
  <c r="D155" i="25"/>
  <c r="C155" i="25"/>
  <c r="B155" i="25"/>
  <c r="A155" i="25"/>
  <c r="N153" i="25"/>
  <c r="M153" i="25"/>
  <c r="L153" i="25"/>
  <c r="K153" i="25"/>
  <c r="J153" i="25"/>
  <c r="I153" i="25"/>
  <c r="H153" i="25"/>
  <c r="G153" i="25"/>
  <c r="F153" i="25"/>
  <c r="E153" i="25"/>
  <c r="D153" i="25"/>
  <c r="C153" i="25"/>
  <c r="B153" i="25"/>
  <c r="A153" i="25"/>
  <c r="N151" i="25"/>
  <c r="M151" i="25"/>
  <c r="L151" i="25"/>
  <c r="K151" i="25"/>
  <c r="J151" i="25"/>
  <c r="I151" i="25"/>
  <c r="H151" i="25"/>
  <c r="G151" i="25"/>
  <c r="F151" i="25"/>
  <c r="E151" i="25"/>
  <c r="D151" i="25"/>
  <c r="C151" i="25"/>
  <c r="B151" i="25"/>
  <c r="A151" i="25"/>
  <c r="N149" i="25"/>
  <c r="M149" i="25"/>
  <c r="L149" i="25"/>
  <c r="K149" i="25"/>
  <c r="J149" i="25"/>
  <c r="I149" i="25"/>
  <c r="H149" i="25"/>
  <c r="G149" i="25"/>
  <c r="F149" i="25"/>
  <c r="E149" i="25"/>
  <c r="D149" i="25"/>
  <c r="C149" i="25"/>
  <c r="B149" i="25"/>
  <c r="A149" i="25"/>
  <c r="N147" i="25"/>
  <c r="M147" i="25"/>
  <c r="L147" i="25"/>
  <c r="K147" i="25"/>
  <c r="J147" i="25"/>
  <c r="I147" i="25"/>
  <c r="H147" i="25"/>
  <c r="G147" i="25"/>
  <c r="F147" i="25"/>
  <c r="E147" i="25"/>
  <c r="D147" i="25"/>
  <c r="C147" i="25"/>
  <c r="B147" i="25"/>
  <c r="A147" i="25"/>
  <c r="N145" i="25"/>
  <c r="M145" i="25"/>
  <c r="L145" i="25"/>
  <c r="K145" i="25"/>
  <c r="J145" i="25"/>
  <c r="I145" i="25"/>
  <c r="H145" i="25"/>
  <c r="G145" i="25"/>
  <c r="F145" i="25"/>
  <c r="E145" i="25"/>
  <c r="D145" i="25"/>
  <c r="C145" i="25"/>
  <c r="B145" i="25"/>
  <c r="A145" i="25"/>
  <c r="N143" i="25"/>
  <c r="M143" i="25"/>
  <c r="L143" i="25"/>
  <c r="K143" i="25"/>
  <c r="J143" i="25"/>
  <c r="I143" i="25"/>
  <c r="H143" i="25"/>
  <c r="G143" i="25"/>
  <c r="F143" i="25"/>
  <c r="E143" i="25"/>
  <c r="D143" i="25"/>
  <c r="C143" i="25"/>
  <c r="B143" i="25"/>
  <c r="A143" i="25"/>
  <c r="N141" i="25"/>
  <c r="M141" i="25"/>
  <c r="L141" i="25"/>
  <c r="K141" i="25"/>
  <c r="J141" i="25"/>
  <c r="I141" i="25"/>
  <c r="H141" i="25"/>
  <c r="G141" i="25"/>
  <c r="F141" i="25"/>
  <c r="E141" i="25"/>
  <c r="D141" i="25"/>
  <c r="C141" i="25"/>
  <c r="B141" i="25"/>
  <c r="A141" i="25"/>
  <c r="N139" i="25"/>
  <c r="M139" i="25"/>
  <c r="L139" i="25"/>
  <c r="K139" i="25"/>
  <c r="J139" i="25"/>
  <c r="I139" i="25"/>
  <c r="H139" i="25"/>
  <c r="G139" i="25"/>
  <c r="F139" i="25"/>
  <c r="E139" i="25"/>
  <c r="D139" i="25"/>
  <c r="C139" i="25"/>
  <c r="B139" i="25"/>
  <c r="A139" i="25"/>
  <c r="N137" i="25"/>
  <c r="M137" i="25"/>
  <c r="L137" i="25"/>
  <c r="K137" i="25"/>
  <c r="J137" i="25"/>
  <c r="I137" i="25"/>
  <c r="H137" i="25"/>
  <c r="G137" i="25"/>
  <c r="F137" i="25"/>
  <c r="E137" i="25"/>
  <c r="D137" i="25"/>
  <c r="C137" i="25"/>
  <c r="A137" i="25"/>
  <c r="B137" i="25"/>
  <c r="N135" i="25"/>
  <c r="M135" i="25"/>
  <c r="L135" i="25"/>
  <c r="K135" i="25"/>
  <c r="J135" i="25"/>
  <c r="I135" i="25"/>
  <c r="H135" i="25"/>
  <c r="G135" i="25"/>
  <c r="F135" i="25"/>
  <c r="E135" i="25"/>
  <c r="D135" i="25"/>
  <c r="C135" i="25"/>
  <c r="B135" i="25"/>
  <c r="A135" i="25"/>
  <c r="N133" i="25"/>
  <c r="M133" i="25"/>
  <c r="L133" i="25"/>
  <c r="K133" i="25"/>
  <c r="J133" i="25"/>
  <c r="I133" i="25"/>
  <c r="H133" i="25"/>
  <c r="G133" i="25"/>
  <c r="F133" i="25"/>
  <c r="E133" i="25"/>
  <c r="D133" i="25"/>
  <c r="C133" i="25"/>
  <c r="B133" i="25"/>
  <c r="A133" i="25"/>
  <c r="N131" i="25"/>
  <c r="M131" i="25"/>
  <c r="L131" i="25"/>
  <c r="K131" i="25"/>
  <c r="J131" i="25"/>
  <c r="I131" i="25"/>
  <c r="H131" i="25"/>
  <c r="G131" i="25"/>
  <c r="F131" i="25"/>
  <c r="E131" i="25"/>
  <c r="D131" i="25"/>
  <c r="C131" i="25"/>
  <c r="B131" i="25"/>
  <c r="A131" i="25"/>
  <c r="N129" i="25"/>
  <c r="M129" i="25"/>
  <c r="L129" i="25"/>
  <c r="K129" i="25"/>
  <c r="J129" i="25"/>
  <c r="I129" i="25"/>
  <c r="H129" i="25"/>
  <c r="G129" i="25"/>
  <c r="F129" i="25"/>
  <c r="E129" i="25"/>
  <c r="D129" i="25"/>
  <c r="C129" i="25"/>
  <c r="B129" i="25"/>
  <c r="A129" i="25"/>
  <c r="N127" i="25"/>
  <c r="M127" i="25"/>
  <c r="L127" i="25"/>
  <c r="K127" i="25"/>
  <c r="J127" i="25"/>
  <c r="I127" i="25"/>
  <c r="H127" i="25"/>
  <c r="G127" i="25"/>
  <c r="F127" i="25"/>
  <c r="E127" i="25"/>
  <c r="D127" i="25"/>
  <c r="C127" i="25"/>
  <c r="B127" i="25"/>
  <c r="A127" i="25"/>
  <c r="N125" i="25"/>
  <c r="M125" i="25"/>
  <c r="L125" i="25"/>
  <c r="K125" i="25"/>
  <c r="J125" i="25"/>
  <c r="I125" i="25"/>
  <c r="H125" i="25"/>
  <c r="G125" i="25"/>
  <c r="F125" i="25"/>
  <c r="E125" i="25"/>
  <c r="D125" i="25"/>
  <c r="C125" i="25"/>
  <c r="B125" i="25"/>
  <c r="A125" i="25"/>
  <c r="N123" i="25"/>
  <c r="M123" i="25"/>
  <c r="L123" i="25"/>
  <c r="K123" i="25"/>
  <c r="J123" i="25"/>
  <c r="I123" i="25"/>
  <c r="H123" i="25"/>
  <c r="G123" i="25"/>
  <c r="F123" i="25"/>
  <c r="E123" i="25"/>
  <c r="D123" i="25"/>
  <c r="C123" i="25"/>
  <c r="B123" i="25"/>
  <c r="A123" i="25"/>
  <c r="N121" i="25"/>
  <c r="M121" i="25"/>
  <c r="L121" i="25"/>
  <c r="K121" i="25"/>
  <c r="J121" i="25"/>
  <c r="I121" i="25"/>
  <c r="H121" i="25"/>
  <c r="G121" i="25"/>
  <c r="F121" i="25"/>
  <c r="E121" i="25"/>
  <c r="D121" i="25"/>
  <c r="C121" i="25"/>
  <c r="B121" i="25"/>
  <c r="A121" i="25"/>
  <c r="N119" i="25"/>
  <c r="M119" i="25"/>
  <c r="L119" i="25"/>
  <c r="K119" i="25"/>
  <c r="J119" i="25"/>
  <c r="I119" i="25"/>
  <c r="H119" i="25"/>
  <c r="G119" i="25"/>
  <c r="F119" i="25"/>
  <c r="E119" i="25"/>
  <c r="D119" i="25"/>
  <c r="C119" i="25"/>
  <c r="B119" i="25"/>
  <c r="A119" i="25"/>
  <c r="N117" i="25"/>
  <c r="M117" i="25"/>
  <c r="L117" i="25"/>
  <c r="K117" i="25"/>
  <c r="J117" i="25"/>
  <c r="I117" i="25"/>
  <c r="H117" i="25"/>
  <c r="G117" i="25"/>
  <c r="F117" i="25"/>
  <c r="E117" i="25"/>
  <c r="D117" i="25"/>
  <c r="C117" i="25"/>
  <c r="B117" i="25"/>
  <c r="A117" i="25"/>
  <c r="N115" i="25"/>
  <c r="M115" i="25"/>
  <c r="L115" i="25"/>
  <c r="K115" i="25"/>
  <c r="J115" i="25"/>
  <c r="I115" i="25"/>
  <c r="H115" i="25"/>
  <c r="G115" i="25"/>
  <c r="F115" i="25"/>
  <c r="E115" i="25"/>
  <c r="D115" i="25"/>
  <c r="C115" i="25"/>
  <c r="B115" i="25"/>
  <c r="A115" i="25"/>
  <c r="N113" i="25"/>
  <c r="M113" i="25"/>
  <c r="L113" i="25"/>
  <c r="K113" i="25"/>
  <c r="J113" i="25"/>
  <c r="I113" i="25"/>
  <c r="H113" i="25"/>
  <c r="G113" i="25"/>
  <c r="F113" i="25"/>
  <c r="E113" i="25"/>
  <c r="D113" i="25"/>
  <c r="C113" i="25"/>
  <c r="B113" i="25"/>
  <c r="A113" i="25"/>
  <c r="N111" i="25"/>
  <c r="M111" i="25"/>
  <c r="L111" i="25"/>
  <c r="K111" i="25"/>
  <c r="J111" i="25"/>
  <c r="I111" i="25"/>
  <c r="H111" i="25"/>
  <c r="G111" i="25"/>
  <c r="F111" i="25"/>
  <c r="E111" i="25"/>
  <c r="D111" i="25"/>
  <c r="C111" i="25"/>
  <c r="B111" i="25"/>
  <c r="A111" i="25"/>
  <c r="N109" i="25"/>
  <c r="M109" i="25"/>
  <c r="L109" i="25"/>
  <c r="K109" i="25"/>
  <c r="J109" i="25"/>
  <c r="I109" i="25"/>
  <c r="H109" i="25"/>
  <c r="G109" i="25"/>
  <c r="F109" i="25"/>
  <c r="E109" i="25"/>
  <c r="D109" i="25"/>
  <c r="C109" i="25"/>
  <c r="B109" i="25"/>
  <c r="A109" i="25"/>
  <c r="N107" i="25"/>
  <c r="M107" i="25"/>
  <c r="L107" i="25"/>
  <c r="K107" i="25"/>
  <c r="J107" i="25"/>
  <c r="I107" i="25"/>
  <c r="H107" i="25"/>
  <c r="G107" i="25"/>
  <c r="F107" i="25"/>
  <c r="E107" i="25"/>
  <c r="D107" i="25"/>
  <c r="C107" i="25"/>
  <c r="B107" i="25"/>
  <c r="A107" i="25"/>
  <c r="N105" i="25"/>
  <c r="M105" i="25"/>
  <c r="L105" i="25"/>
  <c r="K105" i="25"/>
  <c r="J105" i="25"/>
  <c r="I105" i="25"/>
  <c r="H105" i="25"/>
  <c r="G105" i="25"/>
  <c r="F105" i="25"/>
  <c r="E105" i="25"/>
  <c r="D105" i="25"/>
  <c r="C105" i="25"/>
  <c r="B105" i="25"/>
  <c r="A105" i="25"/>
  <c r="N103" i="25"/>
  <c r="M103" i="25"/>
  <c r="L103" i="25"/>
  <c r="K103" i="25"/>
  <c r="J103" i="25"/>
  <c r="I103" i="25"/>
  <c r="H103" i="25"/>
  <c r="G103" i="25"/>
  <c r="F103" i="25"/>
  <c r="E103" i="25"/>
  <c r="D103" i="25"/>
  <c r="C103" i="25"/>
  <c r="B103" i="25"/>
  <c r="A103" i="25"/>
  <c r="N101" i="25"/>
  <c r="M101" i="25"/>
  <c r="L101" i="25"/>
  <c r="K101" i="25"/>
  <c r="J101" i="25"/>
  <c r="I101" i="25"/>
  <c r="H101" i="25"/>
  <c r="G101" i="25"/>
  <c r="F101" i="25"/>
  <c r="E101" i="25"/>
  <c r="D101" i="25"/>
  <c r="B101" i="25"/>
  <c r="C101" i="25"/>
  <c r="A101" i="25"/>
  <c r="N99" i="25"/>
  <c r="M99" i="25"/>
  <c r="L99" i="25"/>
  <c r="K99" i="25"/>
  <c r="J99" i="25"/>
  <c r="I99" i="25"/>
  <c r="H99" i="25"/>
  <c r="G99" i="25"/>
  <c r="F99" i="25"/>
  <c r="E99" i="25"/>
  <c r="D99" i="25"/>
  <c r="C99" i="25"/>
  <c r="B99" i="25"/>
  <c r="A99" i="25"/>
  <c r="N97" i="25"/>
  <c r="M97" i="25"/>
  <c r="L97" i="25"/>
  <c r="K97" i="25"/>
  <c r="J97" i="25"/>
  <c r="I97" i="25"/>
  <c r="H97" i="25"/>
  <c r="G97" i="25"/>
  <c r="F97" i="25"/>
  <c r="E97" i="25"/>
  <c r="D97" i="25"/>
  <c r="C97" i="25"/>
  <c r="B97" i="25"/>
  <c r="A97" i="25"/>
  <c r="N95" i="25"/>
  <c r="M95" i="25"/>
  <c r="L95" i="25"/>
  <c r="K95" i="25"/>
  <c r="J95" i="25"/>
  <c r="I95" i="25"/>
  <c r="H95" i="25"/>
  <c r="G95" i="25"/>
  <c r="F95" i="25"/>
  <c r="E95" i="25"/>
  <c r="D95" i="25"/>
  <c r="C95" i="25"/>
  <c r="B95" i="25"/>
  <c r="A95" i="25"/>
  <c r="N93" i="25"/>
  <c r="M93" i="25"/>
  <c r="L93" i="25"/>
  <c r="K93" i="25"/>
  <c r="J93" i="25"/>
  <c r="I93" i="25"/>
  <c r="H93" i="25"/>
  <c r="G93" i="25"/>
  <c r="F93" i="25"/>
  <c r="E93" i="25"/>
  <c r="D93" i="25"/>
  <c r="C93" i="25"/>
  <c r="B93" i="25"/>
  <c r="A93" i="25"/>
  <c r="N91" i="25"/>
  <c r="M91" i="25"/>
  <c r="L91" i="25"/>
  <c r="K91" i="25"/>
  <c r="J91" i="25"/>
  <c r="I91" i="25"/>
  <c r="H91" i="25"/>
  <c r="G91" i="25"/>
  <c r="F91" i="25"/>
  <c r="E91" i="25"/>
  <c r="D91" i="25"/>
  <c r="C91" i="25"/>
  <c r="B91" i="25"/>
  <c r="A91" i="25"/>
  <c r="N89" i="25"/>
  <c r="M89" i="25"/>
  <c r="L89" i="25"/>
  <c r="K89" i="25"/>
  <c r="J89" i="25"/>
  <c r="I89" i="25"/>
  <c r="H89" i="25"/>
  <c r="G89" i="25"/>
  <c r="F89" i="25"/>
  <c r="E89" i="25"/>
  <c r="D89" i="25"/>
  <c r="C89" i="25"/>
  <c r="B89" i="25"/>
  <c r="A89" i="25"/>
  <c r="N85" i="25"/>
  <c r="N87" i="25"/>
  <c r="M87" i="25"/>
  <c r="L87" i="25"/>
  <c r="K87" i="25"/>
  <c r="J87" i="25"/>
  <c r="I87" i="25"/>
  <c r="H87" i="25"/>
  <c r="G87" i="25"/>
  <c r="F87" i="25"/>
  <c r="E87" i="25"/>
  <c r="D87" i="25"/>
  <c r="C87" i="25"/>
  <c r="B87" i="25"/>
  <c r="A87" i="25"/>
  <c r="M85" i="25"/>
  <c r="L85" i="25"/>
  <c r="K85" i="25"/>
  <c r="J85" i="25"/>
  <c r="I85" i="25"/>
  <c r="H85" i="25"/>
  <c r="G85" i="25"/>
  <c r="F85" i="25"/>
  <c r="E85" i="25"/>
  <c r="D85" i="25"/>
  <c r="C85" i="25"/>
  <c r="B85" i="25"/>
  <c r="A85" i="25"/>
  <c r="N83" i="25"/>
  <c r="M83" i="25"/>
  <c r="L83" i="25"/>
  <c r="K83" i="25"/>
  <c r="J83" i="25"/>
  <c r="I83" i="25"/>
  <c r="H83" i="25"/>
  <c r="G83" i="25"/>
  <c r="F83" i="25"/>
  <c r="E83" i="25"/>
  <c r="D83" i="25"/>
  <c r="C83" i="25"/>
  <c r="B83" i="25"/>
  <c r="A83" i="25"/>
  <c r="N81" i="25"/>
  <c r="M81" i="25"/>
  <c r="L81" i="25"/>
  <c r="K81" i="25"/>
  <c r="J81" i="25"/>
  <c r="I81" i="25"/>
  <c r="H81" i="25"/>
  <c r="G81" i="25"/>
  <c r="F81" i="25"/>
  <c r="E81" i="25"/>
  <c r="D81" i="25"/>
  <c r="C81" i="25"/>
  <c r="B81" i="25"/>
  <c r="A81" i="25"/>
  <c r="N79" i="25"/>
  <c r="M79" i="25"/>
  <c r="L79" i="25"/>
  <c r="K79" i="25"/>
  <c r="J79" i="25"/>
  <c r="I79" i="25"/>
  <c r="H79" i="25"/>
  <c r="G79" i="25"/>
  <c r="F79" i="25"/>
  <c r="E79" i="25"/>
  <c r="D79" i="25"/>
  <c r="C79" i="25"/>
  <c r="B79" i="25"/>
  <c r="A79" i="25"/>
  <c r="V51" i="25"/>
  <c r="V48" i="25"/>
  <c r="V45" i="25"/>
  <c r="V42" i="25"/>
  <c r="V39" i="25"/>
  <c r="V36" i="25"/>
  <c r="V33" i="25"/>
  <c r="V30" i="25"/>
  <c r="V27" i="25"/>
  <c r="V24" i="25"/>
  <c r="V21" i="25"/>
  <c r="V18" i="25"/>
  <c r="V15" i="25"/>
  <c r="V12" i="25"/>
  <c r="T51" i="25"/>
  <c r="W51" i="25"/>
  <c r="T48" i="25"/>
  <c r="T45" i="25"/>
  <c r="W45" i="25"/>
  <c r="T42" i="25"/>
  <c r="T39" i="25"/>
  <c r="W39" i="25"/>
  <c r="T36" i="25"/>
  <c r="T33" i="25"/>
  <c r="W33" i="25"/>
  <c r="T30" i="25"/>
  <c r="T24" i="25"/>
  <c r="T27" i="25"/>
  <c r="T21" i="25"/>
  <c r="W21" i="25"/>
  <c r="T18" i="25"/>
  <c r="T15" i="25"/>
  <c r="W15" i="25"/>
  <c r="T12" i="25"/>
  <c r="S51" i="25"/>
  <c r="S48" i="25"/>
  <c r="S45" i="25"/>
  <c r="S42" i="25"/>
  <c r="S39" i="25"/>
  <c r="S36" i="25"/>
  <c r="S33" i="25"/>
  <c r="S30" i="25"/>
  <c r="S27" i="25"/>
  <c r="S24" i="25"/>
  <c r="S21" i="25"/>
  <c r="S15" i="25"/>
  <c r="S18" i="25"/>
  <c r="S12" i="25"/>
  <c r="F49" i="25"/>
  <c r="E49" i="25"/>
  <c r="D49" i="25"/>
  <c r="C49" i="25"/>
  <c r="B49" i="25"/>
  <c r="A49" i="25"/>
  <c r="G46" i="25"/>
  <c r="F46" i="25"/>
  <c r="E46" i="25"/>
  <c r="D46" i="25"/>
  <c r="C46" i="25"/>
  <c r="B46" i="25"/>
  <c r="A46" i="25"/>
  <c r="G43" i="25"/>
  <c r="F43" i="25"/>
  <c r="E43" i="25"/>
  <c r="D43" i="25"/>
  <c r="C43" i="25"/>
  <c r="B43" i="25"/>
  <c r="A43" i="25"/>
  <c r="G40" i="25"/>
  <c r="F40" i="25"/>
  <c r="E40" i="25"/>
  <c r="D40" i="25"/>
  <c r="C40" i="25"/>
  <c r="B40" i="25"/>
  <c r="A40" i="25"/>
  <c r="G37" i="25"/>
  <c r="F37" i="25"/>
  <c r="E37" i="25"/>
  <c r="D37" i="25"/>
  <c r="C37" i="25"/>
  <c r="B37" i="25"/>
  <c r="A37" i="25"/>
  <c r="G34" i="25"/>
  <c r="F34" i="25"/>
  <c r="E34" i="25"/>
  <c r="D34" i="25"/>
  <c r="C34" i="25"/>
  <c r="B34" i="25"/>
  <c r="A34" i="25"/>
  <c r="G31" i="25"/>
  <c r="F31" i="25"/>
  <c r="E31" i="25"/>
  <c r="D31" i="25"/>
  <c r="C31" i="25"/>
  <c r="B31" i="25"/>
  <c r="A31" i="25"/>
  <c r="G28" i="25"/>
  <c r="F28" i="25"/>
  <c r="E28" i="25"/>
  <c r="D28" i="25"/>
  <c r="C28" i="25"/>
  <c r="B28" i="25"/>
  <c r="A28" i="25"/>
  <c r="G25" i="25"/>
  <c r="F25" i="25"/>
  <c r="E25" i="25"/>
  <c r="D25" i="25"/>
  <c r="C25" i="25"/>
  <c r="B25" i="25"/>
  <c r="A25" i="25"/>
  <c r="G22" i="25"/>
  <c r="F22" i="25"/>
  <c r="E22" i="25"/>
  <c r="D22" i="25"/>
  <c r="C22" i="25"/>
  <c r="B22" i="25"/>
  <c r="A22" i="25"/>
  <c r="G19" i="25"/>
  <c r="F19" i="25"/>
  <c r="E19" i="25"/>
  <c r="D19" i="25"/>
  <c r="C19" i="25"/>
  <c r="B19" i="25"/>
  <c r="A19" i="25"/>
  <c r="G16" i="25"/>
  <c r="F16" i="25"/>
  <c r="E16" i="25"/>
  <c r="D16" i="25"/>
  <c r="C16" i="25"/>
  <c r="B16" i="25"/>
  <c r="A16" i="25"/>
  <c r="G13" i="25"/>
  <c r="F13" i="25"/>
  <c r="E13" i="25"/>
  <c r="D13" i="25"/>
  <c r="C13" i="25"/>
  <c r="B13" i="25"/>
  <c r="A13" i="25"/>
  <c r="G10" i="25"/>
  <c r="F10" i="25"/>
  <c r="E10" i="25"/>
  <c r="D10" i="25"/>
  <c r="C10" i="25"/>
  <c r="B10" i="25"/>
  <c r="A10" i="25"/>
  <c r="B7" i="25"/>
  <c r="U12" i="25"/>
  <c r="D6" i="25"/>
  <c r="J2" i="25"/>
  <c r="W15" i="33"/>
  <c r="W27" i="33"/>
  <c r="W39" i="33"/>
  <c r="W51" i="33"/>
  <c r="W63" i="33"/>
  <c r="W75" i="33"/>
  <c r="W87" i="33"/>
  <c r="BB199" i="33"/>
  <c r="BC199" i="33"/>
  <c r="BB203" i="33"/>
  <c r="BC203" i="33"/>
  <c r="BB207" i="33"/>
  <c r="BC207" i="33"/>
  <c r="BB211" i="33"/>
  <c r="BC211" i="33"/>
  <c r="BB215" i="33"/>
  <c r="BC215" i="33"/>
  <c r="BB219" i="33"/>
  <c r="BC219" i="33"/>
  <c r="BB223" i="33"/>
  <c r="BC223" i="33"/>
  <c r="BB227" i="33"/>
  <c r="BC227" i="33"/>
  <c r="BB231" i="33"/>
  <c r="BC231" i="33"/>
  <c r="BB235" i="33"/>
  <c r="BC235" i="33"/>
  <c r="BB239" i="33"/>
  <c r="BC239" i="33"/>
  <c r="BB243" i="33"/>
  <c r="BC243" i="33"/>
  <c r="BB251" i="33"/>
  <c r="BC251" i="33"/>
  <c r="BB255" i="33"/>
  <c r="BC255" i="33"/>
  <c r="BB259" i="33"/>
  <c r="BC259" i="33"/>
  <c r="BB271" i="33"/>
  <c r="BC271" i="33"/>
  <c r="U12" i="31"/>
  <c r="U18" i="31"/>
  <c r="U24" i="31"/>
  <c r="U30" i="31"/>
  <c r="U36" i="31"/>
  <c r="U42" i="31"/>
  <c r="U48" i="31"/>
  <c r="U15" i="31"/>
  <c r="U21" i="31"/>
  <c r="U27" i="31"/>
  <c r="U33" i="31"/>
  <c r="U39" i="31"/>
  <c r="U45" i="31"/>
  <c r="U12" i="29"/>
  <c r="U18" i="29"/>
  <c r="U24" i="29"/>
  <c r="U30" i="29"/>
  <c r="U36" i="29"/>
  <c r="U15" i="29"/>
  <c r="U21" i="29"/>
  <c r="U27" i="29"/>
  <c r="U33" i="29"/>
  <c r="A25" i="29"/>
  <c r="G22" i="29"/>
  <c r="F22" i="29"/>
  <c r="E22" i="29"/>
  <c r="D22" i="29"/>
  <c r="C22" i="29"/>
  <c r="B22" i="29"/>
  <c r="A124" i="33"/>
  <c r="G121" i="33"/>
  <c r="F121" i="33"/>
  <c r="E121" i="33"/>
  <c r="D121" i="33"/>
  <c r="C121" i="33"/>
  <c r="B121" i="33"/>
  <c r="U168" i="33"/>
  <c r="U54" i="31"/>
  <c r="U60" i="31"/>
  <c r="U66" i="31"/>
  <c r="U72" i="31"/>
  <c r="U78" i="31"/>
  <c r="U84" i="31"/>
  <c r="U90" i="31"/>
  <c r="U57" i="31"/>
  <c r="U63" i="31"/>
  <c r="U69" i="31"/>
  <c r="U75" i="31"/>
  <c r="U81" i="31"/>
  <c r="U87" i="31"/>
  <c r="W33" i="29"/>
  <c r="W39" i="29"/>
  <c r="W27" i="29"/>
  <c r="W27" i="27"/>
  <c r="U21" i="27"/>
  <c r="U27" i="27"/>
  <c r="U18" i="27"/>
  <c r="U24" i="27"/>
  <c r="BB205" i="33"/>
  <c r="BC205" i="33"/>
  <c r="BB241" i="33"/>
  <c r="BC241" i="33"/>
  <c r="BB245" i="33"/>
  <c r="BC245" i="33"/>
  <c r="BB263" i="33"/>
  <c r="BC263" i="33"/>
  <c r="BB267" i="33"/>
  <c r="BC267" i="33"/>
  <c r="BB187" i="33"/>
  <c r="BB189" i="33"/>
  <c r="BC189" i="33"/>
  <c r="BB191" i="33"/>
  <c r="BC191" i="33"/>
  <c r="BB193" i="33"/>
  <c r="BB195" i="33"/>
  <c r="BC195" i="33"/>
  <c r="BB197" i="33"/>
  <c r="BC197" i="33"/>
  <c r="BB247" i="33"/>
  <c r="BC247" i="33"/>
  <c r="BB253" i="33"/>
  <c r="BC253" i="33"/>
  <c r="BB257" i="33"/>
  <c r="BC257" i="33"/>
  <c r="BB269" i="33"/>
  <c r="BC269" i="33"/>
  <c r="W15" i="29"/>
  <c r="W39" i="31"/>
  <c r="W51" i="31"/>
  <c r="W48" i="31"/>
  <c r="W45" i="31"/>
  <c r="W42" i="31"/>
  <c r="W36" i="31"/>
  <c r="W33" i="31"/>
  <c r="W30" i="31"/>
  <c r="W27" i="31"/>
  <c r="W24" i="31"/>
  <c r="W21" i="31"/>
  <c r="W18" i="31"/>
  <c r="W15" i="31"/>
  <c r="W36" i="29"/>
  <c r="W30" i="29"/>
  <c r="W24" i="29"/>
  <c r="W21" i="29"/>
  <c r="W18" i="29"/>
  <c r="W12" i="29"/>
  <c r="W24" i="27"/>
  <c r="W21" i="27"/>
  <c r="W15" i="27"/>
  <c r="W12" i="27"/>
  <c r="BC185" i="33"/>
  <c r="BC193" i="33"/>
  <c r="BB275" i="33"/>
  <c r="BC275" i="33"/>
  <c r="W21" i="33"/>
  <c r="W33" i="33"/>
  <c r="W45" i="33"/>
  <c r="W57" i="33"/>
  <c r="W69" i="33"/>
  <c r="W81" i="33"/>
  <c r="U12" i="33"/>
  <c r="U18" i="33"/>
  <c r="U24" i="33"/>
  <c r="U30" i="33"/>
  <c r="U36" i="33"/>
  <c r="U42" i="33"/>
  <c r="U48" i="33"/>
  <c r="U15" i="33"/>
  <c r="U21" i="33"/>
  <c r="U27" i="33"/>
  <c r="U33" i="33"/>
  <c r="U39" i="33"/>
  <c r="U45" i="33"/>
  <c r="AB126" i="31"/>
  <c r="AC126" i="31"/>
  <c r="AB130" i="31"/>
  <c r="AC130" i="31"/>
  <c r="AB134" i="31"/>
  <c r="AC134" i="31"/>
  <c r="AB138" i="31"/>
  <c r="AC138" i="31"/>
  <c r="AB142" i="31"/>
  <c r="AC142" i="31"/>
  <c r="AB146" i="31"/>
  <c r="AC146" i="31"/>
  <c r="AB150" i="31"/>
  <c r="AC150" i="31"/>
  <c r="AB154" i="31"/>
  <c r="AC154" i="31"/>
  <c r="AB166" i="31"/>
  <c r="AC166" i="31"/>
  <c r="AB170" i="31"/>
  <c r="AC170" i="31"/>
  <c r="AB174" i="31"/>
  <c r="AC174" i="31"/>
  <c r="AB178" i="31"/>
  <c r="AC178" i="31"/>
  <c r="AB186" i="31"/>
  <c r="AC186" i="31"/>
  <c r="AB190" i="31"/>
  <c r="AC190" i="31"/>
  <c r="AB206" i="31"/>
  <c r="AC206" i="31"/>
  <c r="AB194" i="31"/>
  <c r="AC194" i="31"/>
  <c r="W12" i="31"/>
  <c r="AB116" i="31"/>
  <c r="AB120" i="31"/>
  <c r="AC120" i="31"/>
  <c r="AB172" i="31"/>
  <c r="AC172" i="31"/>
  <c r="AB118" i="31"/>
  <c r="AB122" i="31"/>
  <c r="AC122" i="31"/>
  <c r="U15" i="27"/>
  <c r="AB204" i="31"/>
  <c r="AC204" i="31"/>
  <c r="AB202" i="31"/>
  <c r="AC202" i="31"/>
  <c r="AB200" i="31"/>
  <c r="AC200" i="31"/>
  <c r="AB198" i="31"/>
  <c r="AC198" i="31"/>
  <c r="AB196" i="31"/>
  <c r="AC196" i="31"/>
  <c r="AB192" i="31"/>
  <c r="AC192" i="31"/>
  <c r="AB188" i="31"/>
  <c r="AC188" i="31"/>
  <c r="AB184" i="31"/>
  <c r="AC184" i="31"/>
  <c r="AB182" i="31"/>
  <c r="AC182" i="31"/>
  <c r="AB180" i="31"/>
  <c r="AC180" i="31"/>
  <c r="AB176" i="31"/>
  <c r="AC176" i="31"/>
  <c r="AB168" i="31"/>
  <c r="AC168" i="31"/>
  <c r="AB164" i="31"/>
  <c r="AC164" i="31"/>
  <c r="AB162" i="31"/>
  <c r="AC162" i="31"/>
  <c r="AB160" i="31"/>
  <c r="AC160" i="31"/>
  <c r="AB158" i="31"/>
  <c r="AC158" i="31"/>
  <c r="AB156" i="31"/>
  <c r="AC156" i="31"/>
  <c r="AB152" i="31"/>
  <c r="AC152" i="31"/>
  <c r="AB148" i="31"/>
  <c r="AC148" i="31"/>
  <c r="AB144" i="31"/>
  <c r="AC144" i="31"/>
  <c r="AB140" i="31"/>
  <c r="AC140" i="31"/>
  <c r="AB136" i="31"/>
  <c r="AB132" i="31"/>
  <c r="AC132" i="31"/>
  <c r="AB128" i="31"/>
  <c r="AC128" i="31"/>
  <c r="AB124" i="31"/>
  <c r="O81" i="29"/>
  <c r="O83" i="29"/>
  <c r="P83" i="29"/>
  <c r="O85" i="29"/>
  <c r="P85" i="29"/>
  <c r="O87" i="29"/>
  <c r="O91" i="29"/>
  <c r="P91" i="29"/>
  <c r="O93" i="29"/>
  <c r="P93" i="29"/>
  <c r="O95" i="29"/>
  <c r="P95" i="29"/>
  <c r="O97" i="29"/>
  <c r="P97" i="29"/>
  <c r="O99" i="29"/>
  <c r="O103" i="29"/>
  <c r="P103" i="29"/>
  <c r="O107" i="29"/>
  <c r="P107" i="29"/>
  <c r="O109" i="29"/>
  <c r="P109" i="29"/>
  <c r="O111" i="29"/>
  <c r="P111" i="29"/>
  <c r="O113" i="29"/>
  <c r="P113" i="29"/>
  <c r="O115" i="29"/>
  <c r="P115" i="29"/>
  <c r="O117" i="29"/>
  <c r="P117" i="29"/>
  <c r="O119" i="29"/>
  <c r="P119" i="29"/>
  <c r="O121" i="29"/>
  <c r="P121" i="29"/>
  <c r="O123" i="29"/>
  <c r="P123" i="29"/>
  <c r="O125" i="29"/>
  <c r="P125" i="29"/>
  <c r="O127" i="29"/>
  <c r="P127" i="29"/>
  <c r="O129" i="29"/>
  <c r="P129" i="29"/>
  <c r="O131" i="29"/>
  <c r="P131" i="29"/>
  <c r="O133" i="29"/>
  <c r="P133" i="29"/>
  <c r="O135" i="29"/>
  <c r="P135" i="29"/>
  <c r="O137" i="29"/>
  <c r="P137" i="29"/>
  <c r="O139" i="29"/>
  <c r="P139" i="29"/>
  <c r="O141" i="29"/>
  <c r="P141" i="29"/>
  <c r="O143" i="29"/>
  <c r="P143" i="29"/>
  <c r="O145" i="29"/>
  <c r="P145" i="29"/>
  <c r="O147" i="29"/>
  <c r="P147" i="29"/>
  <c r="O149" i="29"/>
  <c r="P149" i="29"/>
  <c r="O151" i="29"/>
  <c r="P151" i="29"/>
  <c r="O153" i="29"/>
  <c r="P153" i="29"/>
  <c r="O155" i="29"/>
  <c r="P155" i="29"/>
  <c r="O157" i="29"/>
  <c r="P157" i="29"/>
  <c r="O159" i="29"/>
  <c r="P159" i="29"/>
  <c r="O161" i="29"/>
  <c r="P161" i="29"/>
  <c r="O163" i="29"/>
  <c r="P163" i="29"/>
  <c r="O165" i="29"/>
  <c r="P165" i="29"/>
  <c r="O167" i="29"/>
  <c r="P167" i="29"/>
  <c r="O169" i="29"/>
  <c r="P169" i="29"/>
  <c r="O79" i="29"/>
  <c r="O101" i="29"/>
  <c r="P101" i="29"/>
  <c r="O89" i="29"/>
  <c r="P89" i="29"/>
  <c r="O105" i="29"/>
  <c r="P105" i="29"/>
  <c r="W18" i="27"/>
  <c r="O79" i="27"/>
  <c r="P79" i="27"/>
  <c r="O81" i="27"/>
  <c r="P81" i="27"/>
  <c r="O83" i="27"/>
  <c r="P83" i="27"/>
  <c r="O85" i="27"/>
  <c r="P85" i="27"/>
  <c r="O87" i="27"/>
  <c r="P87" i="27"/>
  <c r="O89" i="27"/>
  <c r="P89" i="27"/>
  <c r="O91" i="27"/>
  <c r="P91" i="27"/>
  <c r="O93" i="27"/>
  <c r="P93" i="27"/>
  <c r="O95" i="27"/>
  <c r="P95" i="27"/>
  <c r="O97" i="27"/>
  <c r="P97" i="27"/>
  <c r="O99" i="27"/>
  <c r="P99" i="27"/>
  <c r="O101" i="27"/>
  <c r="P101" i="27"/>
  <c r="O103" i="27"/>
  <c r="P103" i="27"/>
  <c r="O105" i="27"/>
  <c r="P105" i="27"/>
  <c r="O107" i="27"/>
  <c r="P107" i="27"/>
  <c r="O109" i="27"/>
  <c r="P109" i="27"/>
  <c r="O111" i="27"/>
  <c r="P111" i="27"/>
  <c r="O113" i="27"/>
  <c r="P113" i="27"/>
  <c r="O115" i="27"/>
  <c r="P115" i="27"/>
  <c r="O117" i="27"/>
  <c r="P117" i="27"/>
  <c r="O119" i="27"/>
  <c r="P119" i="27"/>
  <c r="O121" i="27"/>
  <c r="P121" i="27"/>
  <c r="O123" i="27"/>
  <c r="P123" i="27"/>
  <c r="O125" i="27"/>
  <c r="P125" i="27"/>
  <c r="O127" i="27"/>
  <c r="P127" i="27"/>
  <c r="O129" i="27"/>
  <c r="P129" i="27"/>
  <c r="O131" i="27"/>
  <c r="P131" i="27"/>
  <c r="O133" i="27"/>
  <c r="P133" i="27"/>
  <c r="O135" i="27"/>
  <c r="P135" i="27"/>
  <c r="O137" i="27"/>
  <c r="P137" i="27"/>
  <c r="O139" i="27"/>
  <c r="P139" i="27"/>
  <c r="O141" i="27"/>
  <c r="P141" i="27"/>
  <c r="O143" i="27"/>
  <c r="P143" i="27"/>
  <c r="O145" i="27"/>
  <c r="P145" i="27"/>
  <c r="O147" i="27"/>
  <c r="P147" i="27"/>
  <c r="O149" i="27"/>
  <c r="P149" i="27"/>
  <c r="O151" i="27"/>
  <c r="P151" i="27"/>
  <c r="O153" i="27"/>
  <c r="P153" i="27"/>
  <c r="O155" i="27"/>
  <c r="P155" i="27"/>
  <c r="O157" i="27"/>
  <c r="P157" i="27"/>
  <c r="O159" i="27"/>
  <c r="P159" i="27"/>
  <c r="O161" i="27"/>
  <c r="P161" i="27"/>
  <c r="O163" i="27"/>
  <c r="P163" i="27"/>
  <c r="O165" i="27"/>
  <c r="P165" i="27"/>
  <c r="O167" i="27"/>
  <c r="P167" i="27"/>
  <c r="O169" i="27"/>
  <c r="P169" i="27"/>
  <c r="O101" i="25"/>
  <c r="P101" i="25"/>
  <c r="O99" i="25"/>
  <c r="O111" i="25"/>
  <c r="P111" i="25"/>
  <c r="O113" i="25"/>
  <c r="P113" i="25"/>
  <c r="O123" i="25"/>
  <c r="P123" i="25"/>
  <c r="O135" i="25"/>
  <c r="P135" i="25"/>
  <c r="O97" i="25"/>
  <c r="P97" i="25"/>
  <c r="O103" i="25"/>
  <c r="P103" i="25"/>
  <c r="O93" i="25"/>
  <c r="P93" i="25"/>
  <c r="P99" i="25"/>
  <c r="O109" i="25"/>
  <c r="P109" i="25"/>
  <c r="O145" i="25"/>
  <c r="P145" i="25"/>
  <c r="O107" i="25"/>
  <c r="P107" i="25"/>
  <c r="O143" i="25"/>
  <c r="P143" i="25"/>
  <c r="O155" i="25"/>
  <c r="P155" i="25"/>
  <c r="O105" i="25"/>
  <c r="P105" i="25"/>
  <c r="O159" i="25"/>
  <c r="P159" i="25"/>
  <c r="O95" i="25"/>
  <c r="P95" i="25"/>
  <c r="O87" i="25"/>
  <c r="O91" i="25"/>
  <c r="P91" i="25"/>
  <c r="O89" i="25"/>
  <c r="P89" i="25"/>
  <c r="O115" i="25"/>
  <c r="P115" i="25"/>
  <c r="O117" i="25"/>
  <c r="P117" i="25"/>
  <c r="O119" i="25"/>
  <c r="P119" i="25"/>
  <c r="O121" i="25"/>
  <c r="P121" i="25"/>
  <c r="O125" i="25"/>
  <c r="P125" i="25"/>
  <c r="O127" i="25"/>
  <c r="P127" i="25"/>
  <c r="O133" i="25"/>
  <c r="P133" i="25"/>
  <c r="O139" i="25"/>
  <c r="P139" i="25"/>
  <c r="O131" i="25"/>
  <c r="P131" i="25"/>
  <c r="O137" i="25"/>
  <c r="P137" i="25"/>
  <c r="O169" i="25"/>
  <c r="P169" i="25"/>
  <c r="O163" i="25"/>
  <c r="P163" i="25"/>
  <c r="O129" i="25"/>
  <c r="P129" i="25"/>
  <c r="O141" i="25"/>
  <c r="P141" i="25"/>
  <c r="O149" i="25"/>
  <c r="P149" i="25"/>
  <c r="O161" i="25"/>
  <c r="P161" i="25"/>
  <c r="O85" i="25"/>
  <c r="P85" i="25"/>
  <c r="O83" i="25"/>
  <c r="P83" i="25"/>
  <c r="O81" i="25"/>
  <c r="W27" i="25"/>
  <c r="W24" i="25"/>
  <c r="O79" i="25"/>
  <c r="U18" i="25"/>
  <c r="U30" i="25"/>
  <c r="U42" i="25"/>
  <c r="W30" i="25"/>
  <c r="W36" i="25"/>
  <c r="W42" i="25"/>
  <c r="W48" i="25"/>
  <c r="U24" i="25"/>
  <c r="U36" i="25"/>
  <c r="U48" i="25"/>
  <c r="W18" i="25"/>
  <c r="U15" i="25"/>
  <c r="U21" i="25"/>
  <c r="U27" i="25"/>
  <c r="U33" i="25"/>
  <c r="U39" i="25"/>
  <c r="U45" i="25"/>
  <c r="U51" i="25"/>
  <c r="W12" i="25"/>
  <c r="G6" i="33"/>
  <c r="H6" i="33"/>
  <c r="I6" i="33"/>
  <c r="A22" i="29"/>
  <c r="G19" i="29"/>
  <c r="F19" i="29"/>
  <c r="E19" i="29"/>
  <c r="D19" i="29"/>
  <c r="C19" i="29"/>
  <c r="B19" i="29"/>
  <c r="A121" i="33"/>
  <c r="G118" i="33"/>
  <c r="F118" i="33"/>
  <c r="E118" i="33"/>
  <c r="D118" i="33"/>
  <c r="C118" i="33"/>
  <c r="B118" i="33"/>
  <c r="U165" i="33"/>
  <c r="BC187" i="33"/>
  <c r="G6" i="31"/>
  <c r="H6" i="31"/>
  <c r="I6" i="31"/>
  <c r="G6" i="29"/>
  <c r="H6" i="29"/>
  <c r="I6" i="29"/>
  <c r="G6" i="27"/>
  <c r="H6" i="27"/>
  <c r="I6" i="27"/>
  <c r="AC124" i="31"/>
  <c r="AC136" i="31"/>
  <c r="AC118" i="31"/>
  <c r="AC116" i="31"/>
  <c r="P79" i="29"/>
  <c r="P99" i="29"/>
  <c r="P81" i="29"/>
  <c r="P87" i="29"/>
  <c r="P81" i="25"/>
  <c r="P87" i="25"/>
  <c r="O151" i="25"/>
  <c r="P151" i="25"/>
  <c r="O157" i="25"/>
  <c r="P157" i="25"/>
  <c r="O167" i="25"/>
  <c r="P167" i="25"/>
  <c r="O165" i="25"/>
  <c r="P165" i="25"/>
  <c r="O153" i="25"/>
  <c r="P153" i="25"/>
  <c r="O147" i="25"/>
  <c r="P147" i="25"/>
  <c r="G6" i="25"/>
  <c r="H6" i="25"/>
  <c r="I6" i="25"/>
  <c r="A19" i="29"/>
  <c r="G16" i="29"/>
  <c r="F16" i="29"/>
  <c r="E16" i="29"/>
  <c r="D16" i="29"/>
  <c r="C16" i="29"/>
  <c r="B16" i="29"/>
  <c r="A118" i="33"/>
  <c r="G115" i="33"/>
  <c r="F115" i="33"/>
  <c r="E115" i="33"/>
  <c r="D115" i="33"/>
  <c r="C115" i="33"/>
  <c r="B115" i="33"/>
  <c r="U162" i="33"/>
  <c r="A16" i="29"/>
  <c r="G13" i="29"/>
  <c r="F13" i="29"/>
  <c r="E13" i="29"/>
  <c r="D13" i="29"/>
  <c r="C13" i="29"/>
  <c r="B13" i="29"/>
  <c r="A115" i="33"/>
  <c r="G112" i="33"/>
  <c r="F112" i="33"/>
  <c r="E112" i="33"/>
  <c r="D112" i="33"/>
  <c r="C112" i="33"/>
  <c r="B112" i="33"/>
  <c r="U159" i="33"/>
  <c r="A13" i="29"/>
  <c r="G10" i="29"/>
  <c r="F10" i="29"/>
  <c r="E10" i="29"/>
  <c r="D10" i="29"/>
  <c r="C10" i="29"/>
  <c r="B10" i="29"/>
  <c r="A10" i="29"/>
  <c r="A112" i="33"/>
  <c r="G109" i="33"/>
  <c r="F109" i="33"/>
  <c r="E109" i="33"/>
  <c r="D109" i="33"/>
  <c r="C109" i="33"/>
  <c r="B109" i="33"/>
  <c r="U156" i="33"/>
  <c r="A109" i="33"/>
  <c r="G106" i="33"/>
  <c r="F106" i="33"/>
  <c r="E106" i="33"/>
  <c r="D106" i="33"/>
  <c r="C106" i="33"/>
  <c r="B106" i="33"/>
  <c r="U153" i="33"/>
  <c r="A106" i="33"/>
  <c r="G103" i="33"/>
  <c r="F103" i="33"/>
  <c r="E103" i="33"/>
  <c r="D103" i="33"/>
  <c r="C103" i="33"/>
  <c r="B103" i="33"/>
  <c r="U150" i="33"/>
  <c r="A103" i="33"/>
  <c r="G100" i="33"/>
  <c r="F100" i="33"/>
  <c r="E100" i="33"/>
  <c r="D100" i="33"/>
  <c r="C100" i="33"/>
  <c r="B100" i="33"/>
  <c r="U147" i="33"/>
  <c r="F25" i="27"/>
  <c r="E25" i="27"/>
  <c r="D25" i="27"/>
  <c r="C25" i="27"/>
  <c r="B25" i="27"/>
  <c r="A100" i="33"/>
  <c r="G97" i="33"/>
  <c r="F97" i="33"/>
  <c r="E97" i="33"/>
  <c r="D97" i="33"/>
  <c r="C97" i="33"/>
  <c r="B97" i="33"/>
  <c r="U144" i="33"/>
  <c r="A25" i="27"/>
  <c r="G22" i="27"/>
  <c r="F22" i="27"/>
  <c r="E22" i="27"/>
  <c r="D22" i="27"/>
  <c r="C22" i="27"/>
  <c r="B22" i="27"/>
  <c r="A97" i="33"/>
  <c r="G94" i="33"/>
  <c r="F94" i="33"/>
  <c r="E94" i="33"/>
  <c r="D94" i="33"/>
  <c r="C94" i="33"/>
  <c r="B94" i="33"/>
  <c r="U141" i="33"/>
  <c r="A22" i="27"/>
  <c r="G19" i="27"/>
  <c r="F19" i="27"/>
  <c r="E19" i="27"/>
  <c r="D19" i="27"/>
  <c r="C19" i="27"/>
  <c r="B19" i="27"/>
  <c r="A94" i="33"/>
  <c r="G91" i="33"/>
  <c r="F91" i="33"/>
  <c r="E91" i="33"/>
  <c r="D91" i="33"/>
  <c r="C91" i="33"/>
  <c r="B91" i="33"/>
  <c r="U138" i="33"/>
  <c r="A19" i="27"/>
  <c r="G16" i="27"/>
  <c r="F16" i="27"/>
  <c r="E16" i="27"/>
  <c r="D16" i="27"/>
  <c r="C16" i="27"/>
  <c r="B16" i="27"/>
  <c r="P79" i="25"/>
  <c r="A91" i="33"/>
  <c r="G88" i="33"/>
  <c r="F88" i="33"/>
  <c r="E88" i="33"/>
  <c r="D88" i="33"/>
  <c r="C88" i="33"/>
  <c r="B88" i="33"/>
  <c r="U135" i="33"/>
  <c r="A16" i="27"/>
  <c r="G13" i="27"/>
  <c r="F13" i="27"/>
  <c r="E13" i="27"/>
  <c r="D13" i="27"/>
  <c r="C13" i="27"/>
  <c r="B13" i="27"/>
  <c r="A88" i="33"/>
  <c r="G85" i="33"/>
  <c r="F85" i="33"/>
  <c r="E85" i="33"/>
  <c r="D85" i="33"/>
  <c r="C85" i="33"/>
  <c r="B85" i="33"/>
  <c r="U132" i="33"/>
  <c r="A13" i="27"/>
  <c r="G10" i="27"/>
  <c r="F10" i="27"/>
  <c r="E10" i="27"/>
  <c r="D10" i="27"/>
  <c r="C10" i="27"/>
  <c r="B10" i="27"/>
  <c r="A10" i="27"/>
  <c r="A85" i="33"/>
  <c r="G82" i="33"/>
  <c r="F82" i="33"/>
  <c r="E82" i="33"/>
  <c r="D82" i="33"/>
  <c r="C82" i="33"/>
  <c r="B82" i="33"/>
  <c r="U129" i="33"/>
  <c r="A82" i="33"/>
  <c r="G79" i="33"/>
  <c r="F79" i="33"/>
  <c r="E79" i="33"/>
  <c r="D79" i="33"/>
  <c r="C79" i="33"/>
  <c r="B79" i="33"/>
  <c r="U126" i="33"/>
  <c r="A79" i="33"/>
  <c r="G76" i="33"/>
  <c r="F76" i="33"/>
  <c r="E76" i="33"/>
  <c r="D76" i="33"/>
  <c r="C76" i="33"/>
  <c r="B76" i="33"/>
  <c r="U123" i="33"/>
  <c r="A76" i="33"/>
  <c r="G73" i="33"/>
  <c r="F73" i="33"/>
  <c r="E73" i="33"/>
  <c r="D73" i="33"/>
  <c r="C73" i="33"/>
  <c r="B73" i="33"/>
  <c r="U120" i="33"/>
  <c r="A73" i="33"/>
  <c r="G70" i="33"/>
  <c r="F70" i="33"/>
  <c r="E70" i="33"/>
  <c r="D70" i="33"/>
  <c r="C70" i="33"/>
  <c r="B70" i="33"/>
  <c r="U117" i="33"/>
  <c r="A70" i="33"/>
  <c r="G67" i="33"/>
  <c r="F67" i="33"/>
  <c r="E67" i="33"/>
  <c r="D67" i="33"/>
  <c r="C67" i="33"/>
  <c r="B67" i="33"/>
  <c r="U114" i="33"/>
  <c r="A67" i="33"/>
  <c r="G64" i="33"/>
  <c r="F64" i="33"/>
  <c r="E64" i="33"/>
  <c r="D64" i="33"/>
  <c r="C64" i="33"/>
  <c r="B64" i="33"/>
  <c r="U111" i="33"/>
  <c r="A64" i="33"/>
  <c r="G61" i="33"/>
  <c r="F61" i="33"/>
  <c r="E61" i="33"/>
  <c r="D61" i="33"/>
  <c r="C61" i="33"/>
  <c r="B61" i="33"/>
  <c r="U108" i="33"/>
  <c r="A61" i="33"/>
  <c r="G58" i="33"/>
  <c r="F58" i="33"/>
  <c r="E58" i="33"/>
  <c r="D58" i="33"/>
  <c r="C58" i="33"/>
  <c r="B58" i="33"/>
  <c r="U105" i="33"/>
  <c r="A58" i="33"/>
  <c r="G55" i="33"/>
  <c r="F55" i="33"/>
  <c r="E55" i="33"/>
  <c r="D55" i="33"/>
  <c r="C55" i="33"/>
  <c r="B55" i="33"/>
  <c r="U102" i="33"/>
  <c r="A55" i="33"/>
  <c r="G52" i="33"/>
  <c r="F52" i="33"/>
  <c r="E52" i="33"/>
  <c r="D52" i="33"/>
  <c r="C52" i="33"/>
  <c r="B52" i="33"/>
  <c r="U99" i="33"/>
  <c r="A52" i="33"/>
  <c r="G49" i="33"/>
  <c r="F49" i="33"/>
  <c r="E49" i="33"/>
  <c r="D49" i="33"/>
  <c r="C49" i="33"/>
  <c r="B49" i="33"/>
  <c r="U96" i="33"/>
  <c r="A49" i="33"/>
  <c r="G46" i="33"/>
  <c r="F46" i="33"/>
  <c r="E46" i="33"/>
  <c r="D46" i="33"/>
  <c r="C46" i="33"/>
  <c r="B46" i="33"/>
  <c r="U93" i="33"/>
  <c r="U90" i="33"/>
  <c r="A46" i="33"/>
  <c r="G43" i="33"/>
  <c r="F43" i="33"/>
  <c r="E43" i="33"/>
  <c r="D43" i="33"/>
  <c r="C43" i="33"/>
  <c r="B43" i="33"/>
  <c r="A43" i="33"/>
  <c r="G40" i="33"/>
  <c r="F40" i="33"/>
  <c r="E40" i="33"/>
  <c r="D40" i="33"/>
  <c r="C40" i="33"/>
  <c r="B40" i="33"/>
  <c r="U87" i="33"/>
  <c r="A40" i="33"/>
  <c r="G37" i="33"/>
  <c r="F37" i="33"/>
  <c r="E37" i="33"/>
  <c r="D37" i="33"/>
  <c r="C37" i="33"/>
  <c r="B37" i="33"/>
  <c r="U84" i="33"/>
  <c r="U81" i="33"/>
  <c r="A37" i="33"/>
  <c r="G34" i="33"/>
  <c r="F34" i="33"/>
  <c r="E34" i="33"/>
  <c r="D34" i="33"/>
  <c r="C34" i="33"/>
  <c r="B34" i="33"/>
  <c r="U78" i="33"/>
  <c r="A34" i="33"/>
  <c r="G31" i="33"/>
  <c r="F31" i="33"/>
  <c r="E31" i="33"/>
  <c r="D31" i="33"/>
  <c r="C31" i="33"/>
  <c r="B31" i="33"/>
  <c r="U75" i="33"/>
  <c r="A31" i="33"/>
  <c r="G28" i="33"/>
  <c r="F28" i="33"/>
  <c r="E28" i="33"/>
  <c r="D28" i="33"/>
  <c r="C28" i="33"/>
  <c r="B28" i="33"/>
  <c r="U72" i="33"/>
  <c r="A28" i="33"/>
  <c r="G25" i="33"/>
  <c r="F25" i="33"/>
  <c r="E25" i="33"/>
  <c r="D25" i="33"/>
  <c r="C25" i="33"/>
  <c r="B25" i="33"/>
  <c r="A25" i="33"/>
  <c r="G22" i="33"/>
  <c r="F22" i="33"/>
  <c r="E22" i="33"/>
  <c r="D22" i="33"/>
  <c r="C22" i="33"/>
  <c r="B22" i="33"/>
  <c r="U69" i="33"/>
  <c r="A22" i="33"/>
  <c r="G19" i="33"/>
  <c r="F19" i="33"/>
  <c r="E19" i="33"/>
  <c r="D19" i="33"/>
  <c r="C19" i="33"/>
  <c r="B19" i="33"/>
  <c r="U66" i="33"/>
  <c r="A19" i="33"/>
  <c r="G16" i="33"/>
  <c r="F16" i="33"/>
  <c r="E16" i="33"/>
  <c r="D16" i="33"/>
  <c r="C16" i="33"/>
  <c r="B16" i="33"/>
  <c r="U63" i="33"/>
  <c r="A16" i="33"/>
  <c r="G13" i="33"/>
  <c r="F13" i="33"/>
  <c r="E13" i="33"/>
  <c r="D13" i="33"/>
  <c r="C13" i="33"/>
  <c r="B13" i="33"/>
  <c r="U60" i="33"/>
  <c r="U57" i="33"/>
  <c r="A13" i="33"/>
  <c r="G10" i="33"/>
  <c r="F10" i="33"/>
  <c r="E10" i="33"/>
  <c r="D10" i="33"/>
  <c r="C10" i="33"/>
  <c r="B10" i="33"/>
  <c r="A10" i="33"/>
  <c r="U54" i="33"/>
</calcChain>
</file>

<file path=xl/sharedStrings.xml><?xml version="1.0" encoding="utf-8"?>
<sst xmlns="http://schemas.openxmlformats.org/spreadsheetml/2006/main" count="799" uniqueCount="205">
  <si>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</si>
  <si>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</si>
  <si>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</si>
  <si>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</si>
  <si>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</si>
  <si>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</si>
  <si>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</si>
  <si>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</si>
  <si>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</si>
  <si>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</si>
  <si>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</si>
  <si>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</si>
  <si>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</si>
  <si>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</si>
  <si>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</si>
  <si>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</si>
  <si>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26 oz = 17 1/3 standard drinks</t>
  </si>
  <si>
    <t>40 oz = 26 2/3 standard drinks</t>
  </si>
  <si>
    <t>37 Drinks</t>
  </si>
  <si>
    <t>38 Drinks</t>
  </si>
  <si>
    <t>39 Drinks</t>
  </si>
  <si>
    <t>40 Drinks</t>
  </si>
  <si>
    <t>Day count check</t>
  </si>
  <si>
    <t>Days Entered</t>
  </si>
  <si>
    <t>90 Days Back</t>
  </si>
  <si>
    <t>Client ID:</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</si>
  <si>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</si>
  <si>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</si>
  <si>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</si>
  <si>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</si>
  <si>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</si>
  <si>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</si>
  <si>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</si>
  <si>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</si>
  <si>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</si>
  <si>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</si>
  <si>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</si>
  <si>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</si>
  <si>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</si>
  <si>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</si>
  <si>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</si>
  <si>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</si>
  <si>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</si>
  <si>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</si>
  <si>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</si>
  <si>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</si>
  <si>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</si>
  <si>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</si>
  <si>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</si>
  <si>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</si>
  <si>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</si>
  <si>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</si>
  <si>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</si>
  <si>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</si>
  <si>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</si>
  <si>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</si>
  <si>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</si>
  <si>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</si>
  <si>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</si>
  <si>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</si>
  <si>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</si>
  <si>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</si>
  <si>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</si>
  <si>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</si>
  <si>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</si>
  <si>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</si>
  <si>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</si>
  <si>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</si>
  <si>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</si>
  <si>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12 oz (mickey)=  8 standard drinks</t>
  </si>
  <si>
    <t>Days of 44 DRINKS</t>
  </si>
  <si>
    <t>Days of 45 DRINKS</t>
  </si>
  <si>
    <t>(1.5 oz. = 44.25 mL)</t>
  </si>
  <si>
    <t>750 ml = 25 oz. = 6.25 glasses</t>
  </si>
  <si>
    <t>one 1/5 liquor = 20 drinks</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</si>
  <si>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</si>
  <si>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</si>
  <si>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</si>
  <si>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</si>
  <si>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</si>
  <si>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</si>
  <si>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</si>
  <si>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</si>
  <si>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</si>
  <si>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</si>
  <si>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</si>
  <si>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</si>
  <si>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</si>
  <si>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</si>
  <si>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</si>
  <si>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</si>
  <si>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</si>
  <si>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</si>
  <si>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</si>
  <si>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</si>
  <si>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</si>
  <si>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</si>
  <si>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</si>
  <si>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</si>
  <si>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</si>
  <si>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</si>
  <si>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</si>
  <si>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</si>
  <si>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</si>
  <si>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</si>
  <si>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</si>
  <si>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</si>
  <si>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HELPFUL HINTS:</t>
  </si>
  <si>
    <t>Standard Drink Conversion:</t>
  </si>
  <si>
    <t>Wine</t>
  </si>
  <si>
    <t>Hard Liquor</t>
  </si>
  <si>
    <t>nights watching football.</t>
  </si>
  <si>
    <t>WINE: 1 Bottle</t>
  </si>
  <si>
    <t>25 oz/750 ml = 5 standard drinks</t>
  </si>
  <si>
    <t>40 oz/1.5 liter = 8 standard drinks</t>
  </si>
  <si>
    <t>25 oz fortified = 8 1/3 standard drinks</t>
  </si>
  <si>
    <t>HARD LIQUOR: 1 Bottle</t>
  </si>
  <si>
    <t>one pint = 12.8 drinks</t>
  </si>
  <si>
    <t>one pint of wine = 4 glasses</t>
  </si>
  <si>
    <t>in a day such as 2 beers and 3 glasses of wine, you would enter the number 5 for that day.</t>
  </si>
  <si>
    <t>12oz.(mickey) = 8 drinks</t>
  </si>
  <si>
    <t>Days Left to Enter</t>
  </si>
  <si>
    <t>Complete?</t>
  </si>
  <si>
    <t>This Coming Saturday's Date</t>
  </si>
  <si>
    <t>Drinks this week</t>
  </si>
  <si>
    <t>Number of abstinent days</t>
  </si>
  <si>
    <t>Heavydrinkdays (&gt;4)</t>
  </si>
  <si>
    <t>40 oz. = 27 drinks</t>
  </si>
  <si>
    <t>one 12 oz. beer = 1 drink</t>
  </si>
  <si>
    <t>one 5 oz. glass of wine = 1 drink</t>
  </si>
  <si>
    <t># of days for this wk drinking</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</si>
  <si>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</si>
  <si>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</si>
  <si>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</si>
  <si>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</si>
  <si>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</si>
  <si>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</si>
  <si>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</si>
  <si>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</si>
  <si>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</si>
  <si>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</si>
  <si>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</si>
  <si>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</si>
  <si>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</si>
  <si>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</si>
  <si>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</si>
  <si>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</si>
  <si>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</si>
  <si>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</si>
  <si>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t>*Please keep in mind anniversaries, birthdays, hospitalizations, etc where drinking increased or decreased.</t>
  </si>
  <si>
    <r>
      <t xml:space="preserve">* The idea is to put a number in for </t>
    </r>
    <r>
      <rPr>
        <b/>
        <sz val="12"/>
        <rFont val="Calibri"/>
        <family val="2"/>
      </rPr>
      <t>each day</t>
    </r>
    <r>
      <rPr>
        <sz val="12"/>
        <rFont val="Calibri"/>
        <family val="2"/>
      </rPr>
      <t xml:space="preserve"> on the calendar.</t>
    </r>
  </si>
  <si>
    <t>HOW TO ENTER IN AMOUNT OF DRINKS:</t>
  </si>
  <si>
    <t xml:space="preserve">*After you have entered the amount of drinks in the first box, click the "Tab" key once and the next available day will become available. </t>
  </si>
  <si>
    <t xml:space="preserve">*The calendar will be set up for you by the administrator. </t>
  </si>
  <si>
    <t xml:space="preserve">  The only days available for entry are those days which are not blacked out. Continue to use the "Tab" key to go from one day to the next. </t>
  </si>
  <si>
    <t>*Start by entering the amount of drinks in the highlighted box by using the number pad.</t>
  </si>
  <si>
    <t xml:space="preserve">*To change an entry for any day, select the day that you want to change by RIGHT clicking on it with the mouse. </t>
  </si>
  <si>
    <t xml:space="preserve">  Then LEFT click on "Clear Contents" and the day will no longer have any drinks amount entered. Re-enter the correct amount of drinks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</si>
  <si>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</si>
  <si>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</si>
  <si>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</si>
  <si>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</si>
  <si>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</si>
  <si>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</si>
  <si>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</si>
  <si>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</si>
  <si>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</si>
  <si>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</si>
  <si>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</si>
  <si>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one 16 oz. beer = 1.3 drinks</t>
  </si>
  <si>
    <t>1.2 oz. 80 proof liquor = 1 drink</t>
  </si>
  <si>
    <t>1 oz 100 proof liquor = 1 drink</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</si>
  <si>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</si>
  <si>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</si>
  <si>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</si>
  <si>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</si>
  <si>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</si>
  <si>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</si>
  <si>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</si>
  <si>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</si>
  <si>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</si>
  <si>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Collateral Instructions for Filling Out the Timeline Followback Alcohol Use Calendar</t>
  </si>
  <si>
    <t>To help us evaluate your relative's or friend's drinking, we need to get an idea of what his/her alcohol use was like in the past</t>
  </si>
  <si>
    <r>
      <t xml:space="preserve">* On days when your relative/friend did not drink, you should enter a ” </t>
    </r>
    <r>
      <rPr>
        <b/>
        <sz val="12"/>
        <rFont val="Calibri"/>
        <family val="2"/>
      </rPr>
      <t xml:space="preserve">0 </t>
    </r>
    <r>
      <rPr>
        <sz val="12"/>
        <rFont val="Calibri"/>
        <family val="2"/>
      </rPr>
      <t>”.</t>
    </r>
  </si>
  <si>
    <t xml:space="preserve">* On days when your relative/friend did drink, you should enter in the total number of drinks your relative/friend had (as a whole number). </t>
  </si>
  <si>
    <r>
      <t xml:space="preserve">* We want you to record your relative's/friend's drinking on the calendar using Standard Drinks. </t>
    </r>
    <r>
      <rPr>
        <i/>
        <sz val="12"/>
        <rFont val="Calibri"/>
        <family val="2"/>
      </rPr>
      <t>For example,</t>
    </r>
    <r>
      <rPr>
        <sz val="12"/>
        <rFont val="Calibri"/>
        <family val="2"/>
      </rPr>
      <t xml:space="preserve"> if your relative/friend had 6 beers,</t>
    </r>
  </si>
  <si>
    <t xml:space="preserve">enter the number 6 for that day. If your relative/friend drank two or more different kinds of alcoholic beverages </t>
  </si>
  <si>
    <t>get a sense of how frequently, how much, and the patterns of your relative's/friend's drinking.</t>
  </si>
  <si>
    <t>*If you have an appointment book you can use it to help you recall your relative's/friend's drinking.</t>
  </si>
  <si>
    <t>Collateral Relationship</t>
  </si>
  <si>
    <t>Spouse/Significant other</t>
  </si>
  <si>
    <t>Relative</t>
  </si>
  <si>
    <t>Friend</t>
  </si>
  <si>
    <t>Employer</t>
  </si>
  <si>
    <t>Other</t>
  </si>
  <si>
    <t>(1) I am confident that what I reported is mostly correct (1).</t>
  </si>
  <si>
    <t>(2) I am confident  that some of what I reported is correct, but there are some things of which  I am not sure (2).</t>
  </si>
  <si>
    <t>(3) I have no idea whether what I reported is correct; I basically was guessing (3).</t>
  </si>
  <si>
    <t xml:space="preserve">Using the 3-point scale below, select the number in the blue box to the right that matches with the answer </t>
  </si>
  <si>
    <t>that best reflects how confident you are about the information you just reported about your friend or relative? </t>
  </si>
  <si>
    <r>
      <t xml:space="preserve">Administrator Instructions for Filling Out the Timeline Followback Alcohol Use Calendar </t>
    </r>
    <r>
      <rPr>
        <b/>
        <sz val="12"/>
        <color rgb="FFFF0000"/>
        <rFont val="Calibri"/>
        <family val="2"/>
      </rPr>
      <t>With Collaterals</t>
    </r>
  </si>
  <si>
    <t xml:space="preserve">*If your relative/friend has regular drinking patterns you can use these to help you recall your relative's/friend's drinking. For example, </t>
  </si>
  <si>
    <t xml:space="preserve">your relative/friend may have a daily or weekend/weekday pattern, or drink more in the summer or on trips, or may drink on Monday </t>
  </si>
  <si>
    <t xml:space="preserve">*If you are not sure whether your relative/friend drank 7 or 11 drinks or whether your relative/friend drank on a Thursday or a Friday, </t>
  </si>
  <si>
    <r>
      <t>give it your best guess!</t>
    </r>
    <r>
      <rPr>
        <sz val="12"/>
        <rFont val="Calibri"/>
        <family val="2"/>
      </rPr>
      <t xml:space="preserve"> What is important is that 7 or 11 drinks is very different from 1 or 2 drinks or 25 drinks. The goal is to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</si>
</sst>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48" x14ac:knownFonts="1">
    <font>
      <sz val="10"/>
      <name val="Verdana"/>
    </font>
    <font>
      <sz val="10"/>
      <name val="Verdana"/>
      <family val="2"/>
    </font>
    <font>
      <u/>
      <sz val="10"/>
      <color indexed="12"/>
      <name val="Verdana"/>
      <family val="2"/>
    </font>
    <font>
      <b/>
      <u/>
      <sz val="11"/>
      <name val="Arial"/>
      <family val="2"/>
    </font>
    <font>
      <b/>
      <sz val="10"/>
      <name val="Arial"/>
      <family val="2"/>
    </font>
    <font>
      <b/>
      <sz val="11"/>
      <name val="Verdana"/>
      <family val="2"/>
    </font>
    <font>
      <sz val="8"/>
      <name val="Verdana"/>
      <family val="2"/>
    </font>
    <font>
      <sz val="11"/>
      <name val="Verdana"/>
      <family val="2"/>
    </font>
    <font>
      <sz val="11"/>
      <name val="Calibri"/>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i/>
      <sz val="12"/>
      <name val="Calibri"/>
      <family val="2"/>
    </font>
    <font>
      <u/>
      <sz val="12"/>
      <name val="Calibri"/>
      <family val="2"/>
    </font>
    <font>
      <b/>
      <u/>
      <sz val="11"/>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0"/>
      <color theme="1"/>
      <name val="Verdana"/>
      <family val="2"/>
    </font>
    <font>
      <sz val="11"/>
      <color theme="0"/>
      <name val="Calibri"/>
      <family val="2"/>
    </font>
    <font>
      <sz val="12"/>
      <color rgb="FFFF0000"/>
      <name val="Times New Roman"/>
      <family val="1"/>
    </font>
    <font>
      <b/>
      <sz val="12"/>
      <name val="Times New Roman"/>
      <family val="1"/>
    </font>
    <font>
      <sz val="16"/>
      <name val="Verdana"/>
      <family val="2"/>
    </font>
    <font>
      <b/>
      <sz val="12"/>
      <color rgb="FFFF0000"/>
      <name val="Calibri"/>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3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23">
    <xf numFmtId="0" fontId="0" fillId="0" borderId="0" xfId="0"/>
    <xf numFmtId="0" fontId="0" fillId="0" borderId="0" xfId="0" applyBorder="1"/>
    <xf numFmtId="0" fontId="0" fillId="0" borderId="0" xfId="0" applyProtection="1"/>
    <xf numFmtId="164" fontId="3" fillId="3" borderId="0" xfId="0" applyNumberFormat="1" applyFont="1" applyFill="1" applyAlignment="1" applyProtection="1">
      <alignment horizontal="center"/>
      <protection hidden="1"/>
    </xf>
    <xf numFmtId="0" fontId="1" fillId="0" borderId="0" xfId="0" applyFont="1"/>
    <xf numFmtId="164" fontId="4" fillId="0" borderId="0" xfId="0" applyNumberFormat="1" applyFont="1" applyFill="1" applyBorder="1" applyAlignment="1" applyProtection="1">
      <alignment horizontal="center"/>
      <protection hidden="1"/>
    </xf>
    <xf numFmtId="164" fontId="4" fillId="0" borderId="0" xfId="0" applyNumberFormat="1" applyFont="1" applyFill="1" applyAlignment="1" applyProtection="1">
      <alignment horizontal="center"/>
      <protection hidden="1"/>
    </xf>
    <xf numFmtId="164" fontId="4" fillId="0" borderId="0" xfId="0" applyNumberFormat="1" applyFont="1" applyFill="1" applyBorder="1" applyAlignment="1">
      <alignment horizontal="center"/>
    </xf>
    <xf numFmtId="164" fontId="4" fillId="0" borderId="0" xfId="0" applyNumberFormat="1" applyFont="1" applyFill="1" applyAlignment="1">
      <alignment horizontal="center"/>
    </xf>
    <xf numFmtId="0" fontId="1" fillId="0" borderId="0" xfId="0" applyFont="1" applyProtection="1"/>
    <xf numFmtId="0" fontId="0" fillId="0" borderId="0" xfId="0" applyNumberFormat="1" applyProtection="1"/>
    <xf numFmtId="0" fontId="16" fillId="0" borderId="0" xfId="0" applyFont="1"/>
    <xf numFmtId="0" fontId="10" fillId="0" borderId="0" xfId="0" applyFont="1"/>
    <xf numFmtId="0" fontId="10" fillId="0" borderId="0" xfId="0" applyNumberFormat="1" applyFont="1"/>
    <xf numFmtId="0" fontId="10" fillId="0" borderId="0" xfId="0" applyNumberFormat="1" applyFont="1" applyFill="1" applyBorder="1"/>
    <xf numFmtId="0" fontId="10" fillId="0" borderId="0" xfId="0" applyNumberFormat="1" applyFont="1" applyFill="1" applyBorder="1" applyAlignment="1">
      <alignment wrapText="1"/>
    </xf>
    <xf numFmtId="0" fontId="13" fillId="0" borderId="0" xfId="0" applyNumberFormat="1" applyFont="1" applyFill="1" applyBorder="1" applyAlignment="1" applyProtection="1">
      <alignment horizontal="right" vertical="top"/>
    </xf>
    <xf numFmtId="166" fontId="14" fillId="0" borderId="0" xfId="0" applyNumberFormat="1" applyFont="1" applyBorder="1" applyAlignment="1">
      <alignment horizontal="left" vertical="top" wrapText="1"/>
    </xf>
    <xf numFmtId="2" fontId="0" fillId="0" borderId="0" xfId="0" applyNumberFormat="1" applyBorder="1" applyProtection="1">
      <protection locked="0"/>
    </xf>
    <xf numFmtId="2" fontId="13" fillId="0" borderId="0" xfId="0" applyNumberFormat="1" applyFont="1" applyFill="1" applyBorder="1" applyAlignment="1" applyProtection="1">
      <alignment horizontal="right"/>
    </xf>
    <xf numFmtId="0" fontId="9" fillId="0" borderId="0" xfId="0" applyFont="1"/>
    <xf numFmtId="0" fontId="9" fillId="4" borderId="0" xfId="0" applyFont="1" applyFill="1"/>
    <xf numFmtId="0" fontId="9" fillId="0" borderId="0" xfId="0" applyFont="1" applyAlignment="1">
      <alignment horizontal="center"/>
    </xf>
    <xf numFmtId="0" fontId="9" fillId="0" borderId="0" xfId="0" applyFont="1" applyFill="1"/>
    <xf numFmtId="0" fontId="9" fillId="0" borderId="0" xfId="0" applyFont="1" applyBorder="1"/>
    <xf numFmtId="0" fontId="9" fillId="5" borderId="0" xfId="0" applyFont="1" applyFill="1"/>
    <xf numFmtId="0" fontId="9" fillId="0" borderId="0" xfId="0" applyFont="1" applyBorder="1" applyAlignment="1">
      <alignment horizontal="center"/>
    </xf>
    <xf numFmtId="0" fontId="9" fillId="0" borderId="0" xfId="0" applyFont="1" applyBorder="1" applyAlignment="1">
      <alignment horizontal="center" wrapText="1"/>
    </xf>
    <xf numFmtId="10" fontId="9" fillId="0" borderId="0" xfId="0" applyNumberFormat="1" applyFont="1" applyBorder="1" applyAlignment="1">
      <alignment horizontal="center"/>
    </xf>
    <xf numFmtId="165" fontId="9" fillId="0" borderId="3" xfId="0" applyNumberFormat="1" applyFont="1" applyFill="1" applyBorder="1" applyAlignment="1" applyProtection="1">
      <alignment horizontal="center"/>
      <protection hidden="1"/>
    </xf>
    <xf numFmtId="166" fontId="0" fillId="0" borderId="0" xfId="0" applyNumberFormat="1" applyBorder="1" applyAlignment="1" applyProtection="1">
      <alignment horizontal="left"/>
    </xf>
    <xf numFmtId="166" fontId="0" fillId="0" borderId="0" xfId="0" applyNumberFormat="1" applyFont="1" applyFill="1" applyBorder="1" applyAlignment="1" applyProtection="1">
      <alignment horizontal="left"/>
    </xf>
    <xf numFmtId="0" fontId="10" fillId="0" borderId="0" xfId="0" applyFont="1" applyFill="1" applyBorder="1" applyAlignment="1" applyProtection="1">
      <alignment horizontal="center"/>
    </xf>
    <xf numFmtId="14" fontId="10" fillId="0" borderId="0" xfId="0" applyNumberFormat="1" applyFont="1" applyFill="1" applyBorder="1" applyAlignment="1" applyProtection="1">
      <alignment horizontal="center"/>
    </xf>
    <xf numFmtId="166" fontId="0" fillId="0" borderId="0" xfId="0" applyNumberFormat="1" applyFill="1" applyBorder="1" applyAlignment="1" applyProtection="1">
      <alignment horizontal="left"/>
    </xf>
    <xf numFmtId="166" fontId="14" fillId="0" borderId="0" xfId="0" applyNumberFormat="1" applyFont="1" applyFill="1" applyBorder="1" applyAlignment="1">
      <alignment horizontal="left" vertical="top" wrapText="1"/>
    </xf>
    <xf numFmtId="2" fontId="0" fillId="0" borderId="0" xfId="0" applyNumberFormat="1" applyFill="1" applyBorder="1" applyProtection="1">
      <protection locked="0"/>
    </xf>
    <xf numFmtId="1" fontId="10" fillId="0" borderId="14" xfId="0" applyNumberFormat="1" applyFont="1" applyBorder="1" applyProtection="1"/>
    <xf numFmtId="0" fontId="0" fillId="0" borderId="14" xfId="0" applyBorder="1" applyProtection="1"/>
    <xf numFmtId="164" fontId="3" fillId="0" borderId="0" xfId="0" applyNumberFormat="1" applyFont="1" applyFill="1" applyAlignment="1" applyProtection="1">
      <alignment horizontal="center"/>
      <protection hidden="1"/>
    </xf>
    <xf numFmtId="1" fontId="9" fillId="0" borderId="3" xfId="0" applyNumberFormat="1" applyFont="1" applyFill="1" applyBorder="1" applyAlignment="1" applyProtection="1">
      <alignment horizontal="center"/>
      <protection hidden="1"/>
    </xf>
    <xf numFmtId="0" fontId="18" fillId="5" borderId="0" xfId="0" applyFont="1" applyFill="1" applyAlignment="1">
      <alignment horizontal="center" vertical="center"/>
    </xf>
    <xf numFmtId="0" fontId="17" fillId="0" borderId="0" xfId="0" applyFont="1" applyBorder="1" applyAlignment="1">
      <alignment horizontal="center"/>
    </xf>
    <xf numFmtId="0" fontId="20" fillId="0" borderId="0" xfId="0" applyFont="1" applyAlignment="1" applyProtection="1">
      <alignment horizontal="center" wrapText="1"/>
    </xf>
    <xf numFmtId="0" fontId="21" fillId="0" borderId="14" xfId="0" applyFont="1" applyBorder="1" applyAlignment="1" applyProtection="1">
      <alignment horizontal="right"/>
    </xf>
    <xf numFmtId="164" fontId="3" fillId="3" borderId="0" xfId="0" applyNumberFormat="1" applyFont="1" applyFill="1" applyAlignment="1" applyProtection="1"/>
    <xf numFmtId="164" fontId="3" fillId="3" borderId="0" xfId="0" applyNumberFormat="1" applyFont="1" applyFill="1" applyAlignment="1" applyProtection="1">
      <alignment horizontal="center"/>
    </xf>
    <xf numFmtId="164" fontId="3" fillId="3" borderId="0" xfId="0" applyNumberFormat="1" applyFont="1" applyFill="1" applyAlignment="1" applyProtection="1">
      <alignment horizontal="left"/>
    </xf>
    <xf numFmtId="0" fontId="17" fillId="0" borderId="1" xfId="0" applyFont="1" applyFill="1" applyBorder="1" applyProtection="1"/>
    <xf numFmtId="0" fontId="17" fillId="0" borderId="1" xfId="0" applyFont="1" applyFill="1" applyBorder="1" applyAlignment="1" applyProtection="1">
      <alignment horizontal="center"/>
    </xf>
    <xf numFmtId="0" fontId="17" fillId="0" borderId="1" xfId="0" applyFont="1" applyFill="1" applyBorder="1" applyAlignment="1" applyProtection="1">
      <alignment horizontal="center" wrapText="1"/>
    </xf>
    <xf numFmtId="0" fontId="4" fillId="0" borderId="3" xfId="1" applyFont="1" applyFill="1" applyBorder="1" applyAlignment="1" applyProtection="1">
      <alignment horizontal="center"/>
    </xf>
    <xf numFmtId="0" fontId="4" fillId="0" borderId="1" xfId="1" applyFont="1" applyFill="1" applyBorder="1" applyAlignment="1" applyProtection="1">
      <alignment horizontal="center"/>
    </xf>
    <xf numFmtId="1" fontId="19" fillId="0" borderId="1" xfId="0" applyNumberFormat="1" applyFont="1" applyFill="1" applyBorder="1" applyAlignment="1" applyProtection="1">
      <alignment horizontal="center" vertical="center" wrapText="1"/>
      <protection locked="0"/>
    </xf>
    <xf numFmtId="1" fontId="19" fillId="0" borderId="11"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center" vertical="top"/>
    </xf>
    <xf numFmtId="0" fontId="14" fillId="0" borderId="0" xfId="0" applyNumberFormat="1" applyFont="1" applyFill="1" applyBorder="1" applyAlignment="1">
      <alignment horizontal="left" vertical="top" wrapText="1"/>
    </xf>
    <xf numFmtId="0" fontId="19" fillId="0" borderId="0" xfId="0" applyNumberFormat="1" applyFont="1" applyFill="1" applyBorder="1" applyAlignment="1" applyProtection="1">
      <alignment horizontal="center" vertical="center" wrapText="1"/>
      <protection locked="0"/>
    </xf>
    <xf numFmtId="0" fontId="13" fillId="0" borderId="0" xfId="0" applyNumberFormat="1" applyFont="1" applyFill="1" applyBorder="1" applyAlignment="1" applyProtection="1">
      <alignment horizontal="right"/>
    </xf>
    <xf numFmtId="0" fontId="15" fillId="0" borderId="0" xfId="0" applyNumberFormat="1" applyFont="1" applyFill="1" applyBorder="1" applyAlignment="1">
      <alignment horizontal="center" vertical="center" wrapText="1"/>
    </xf>
    <xf numFmtId="0" fontId="15" fillId="0" borderId="0" xfId="0" applyNumberFormat="1" applyFont="1" applyFill="1" applyBorder="1" applyAlignment="1" applyProtection="1">
      <alignment horizontal="center" vertical="center"/>
    </xf>
    <xf numFmtId="166" fontId="15" fillId="0" borderId="0" xfId="0" applyNumberFormat="1" applyFont="1" applyFill="1" applyBorder="1" applyAlignment="1">
      <alignment horizontal="center" vertical="center" wrapText="1"/>
    </xf>
    <xf numFmtId="2" fontId="15" fillId="0" borderId="0" xfId="0" applyNumberFormat="1" applyFont="1" applyFill="1" applyBorder="1" applyAlignment="1" applyProtection="1">
      <alignment horizontal="center" vertical="center"/>
    </xf>
    <xf numFmtId="1" fontId="19" fillId="0" borderId="0" xfId="0" applyNumberFormat="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16" fillId="0" borderId="0" xfId="0" applyFont="1" applyBorder="1"/>
    <xf numFmtId="0" fontId="10" fillId="0" borderId="0" xfId="0" applyFont="1" applyBorder="1"/>
    <xf numFmtId="0" fontId="10" fillId="0" borderId="0" xfId="0" applyNumberFormat="1" applyFont="1" applyBorder="1"/>
    <xf numFmtId="0" fontId="24" fillId="3" borderId="0" xfId="0" applyFont="1" applyFill="1" applyProtection="1">
      <protection hidden="1"/>
    </xf>
    <xf numFmtId="0" fontId="26" fillId="0" borderId="0" xfId="0" applyFont="1" applyAlignment="1" applyProtection="1">
      <alignment horizontal="left" indent="2"/>
      <protection hidden="1"/>
    </xf>
    <xf numFmtId="0" fontId="25" fillId="0" borderId="0" xfId="0" applyFont="1" applyAlignment="1" applyProtection="1">
      <alignment horizontal="left"/>
      <protection hidden="1"/>
    </xf>
    <xf numFmtId="0" fontId="25" fillId="0" borderId="0" xfId="0" applyFont="1" applyProtection="1">
      <protection hidden="1"/>
    </xf>
    <xf numFmtId="0" fontId="8" fillId="3" borderId="0" xfId="0" applyFont="1" applyFill="1" applyProtection="1">
      <protection hidden="1"/>
    </xf>
    <xf numFmtId="0" fontId="26" fillId="3" borderId="0" xfId="0" applyFont="1" applyFill="1" applyProtection="1">
      <protection hidden="1"/>
    </xf>
    <xf numFmtId="0" fontId="30" fillId="3" borderId="0" xfId="0" applyFont="1" applyFill="1" applyProtection="1">
      <protection hidden="1"/>
    </xf>
    <xf numFmtId="0" fontId="26" fillId="0" borderId="0" xfId="0" applyFont="1" applyProtection="1">
      <protection hidden="1"/>
    </xf>
    <xf numFmtId="0" fontId="25" fillId="3" borderId="0" xfId="0" applyFont="1" applyFill="1" applyProtection="1">
      <protection hidden="1"/>
    </xf>
    <xf numFmtId="0" fontId="31" fillId="0" borderId="0" xfId="0" applyFont="1" applyProtection="1">
      <protection hidden="1"/>
    </xf>
    <xf numFmtId="0" fontId="26" fillId="0" borderId="0" xfId="0" applyFont="1" applyFill="1"/>
    <xf numFmtId="0" fontId="28" fillId="3" borderId="0" xfId="0" applyFont="1" applyFill="1" applyProtection="1">
      <protection hidden="1"/>
    </xf>
    <xf numFmtId="0" fontId="24" fillId="8" borderId="0" xfId="0" applyFont="1" applyFill="1" applyProtection="1">
      <protection hidden="1"/>
    </xf>
    <xf numFmtId="0" fontId="24" fillId="0" borderId="0" xfId="0" applyFont="1" applyFill="1" applyProtection="1">
      <protection hidden="1"/>
    </xf>
    <xf numFmtId="0" fontId="26" fillId="8" borderId="0" xfId="0" applyFont="1" applyFill="1" applyAlignment="1" applyProtection="1">
      <alignment horizontal="left" indent="2"/>
      <protection hidden="1"/>
    </xf>
    <xf numFmtId="0" fontId="32" fillId="3" borderId="0" xfId="0" applyFont="1" applyFill="1" applyProtection="1">
      <protection hidden="1"/>
    </xf>
    <xf numFmtId="0" fontId="32" fillId="0" borderId="0" xfId="0" applyFont="1" applyProtection="1"/>
    <xf numFmtId="1" fontId="34" fillId="3" borderId="0" xfId="0" applyNumberFormat="1" applyFont="1" applyFill="1" applyBorder="1" applyAlignment="1" applyProtection="1">
      <alignment horizontal="center" vertical="center"/>
      <protection hidden="1"/>
    </xf>
    <xf numFmtId="1" fontId="34" fillId="3" borderId="0" xfId="0" applyNumberFormat="1" applyFont="1" applyFill="1" applyAlignment="1" applyProtection="1">
      <alignment horizontal="center" vertical="center"/>
      <protection hidden="1"/>
    </xf>
    <xf numFmtId="1" fontId="35" fillId="3" borderId="0" xfId="0" applyNumberFormat="1" applyFont="1" applyFill="1" applyAlignment="1" applyProtection="1">
      <alignment horizontal="center" vertical="center"/>
      <protection hidden="1"/>
    </xf>
    <xf numFmtId="0" fontId="32" fillId="0" borderId="0" xfId="0" applyNumberFormat="1" applyFont="1" applyProtection="1"/>
    <xf numFmtId="0" fontId="32" fillId="0" borderId="0" xfId="0" applyFont="1"/>
    <xf numFmtId="0" fontId="32" fillId="0" borderId="0" xfId="0" applyFont="1" applyFill="1"/>
    <xf numFmtId="0" fontId="33" fillId="0" borderId="0" xfId="0" applyFont="1" applyBorder="1" applyAlignment="1">
      <alignment horizontal="center"/>
    </xf>
    <xf numFmtId="0" fontId="32" fillId="0" borderId="0" xfId="0" applyFont="1" applyBorder="1"/>
    <xf numFmtId="0" fontId="32" fillId="0" borderId="0" xfId="0" applyFont="1" applyBorder="1" applyAlignment="1">
      <alignment horizontal="center" wrapText="1"/>
    </xf>
    <xf numFmtId="0" fontId="32" fillId="0" borderId="0" xfId="0" applyFont="1" applyBorder="1" applyAlignment="1">
      <alignment horizontal="center"/>
    </xf>
    <xf numFmtId="10" fontId="32" fillId="0" borderId="0" xfId="0" applyNumberFormat="1" applyFont="1" applyBorder="1" applyAlignment="1">
      <alignment horizontal="center"/>
    </xf>
    <xf numFmtId="0" fontId="32" fillId="0" borderId="0" xfId="0" applyFont="1" applyAlignment="1">
      <alignment wrapText="1"/>
    </xf>
    <xf numFmtId="1" fontId="19" fillId="0" borderId="12" xfId="0" applyNumberFormat="1" applyFont="1" applyFill="1" applyBorder="1" applyAlignment="1" applyProtection="1">
      <alignment horizontal="center" vertical="center" wrapText="1"/>
      <protection locked="0"/>
    </xf>
    <xf numFmtId="0" fontId="11" fillId="0" borderId="6" xfId="0" applyNumberFormat="1" applyFont="1" applyFill="1" applyBorder="1" applyAlignment="1" applyProtection="1">
      <alignment horizontal="center" vertical="top"/>
    </xf>
    <xf numFmtId="0" fontId="22" fillId="0" borderId="6" xfId="0" applyNumberFormat="1" applyFont="1" applyFill="1" applyBorder="1" applyAlignment="1" applyProtection="1">
      <alignment horizontal="center" vertical="top"/>
    </xf>
    <xf numFmtId="0" fontId="20" fillId="0" borderId="25" xfId="0" applyNumberFormat="1" applyFont="1" applyFill="1" applyBorder="1" applyAlignment="1" applyProtection="1">
      <alignment horizontal="center" vertical="center"/>
    </xf>
    <xf numFmtId="1" fontId="19" fillId="0" borderId="6" xfId="0" applyNumberFormat="1" applyFont="1" applyFill="1" applyBorder="1" applyAlignment="1" applyProtection="1">
      <alignment horizontal="center" vertical="center" wrapText="1"/>
      <protection locked="0"/>
    </xf>
    <xf numFmtId="0" fontId="11" fillId="0" borderId="26" xfId="0" applyNumberFormat="1" applyFont="1" applyFill="1" applyBorder="1" applyAlignment="1" applyProtection="1">
      <alignment horizontal="center" vertical="top"/>
    </xf>
    <xf numFmtId="0" fontId="20" fillId="0" borderId="26" xfId="0" applyNumberFormat="1" applyFont="1" applyFill="1" applyBorder="1" applyAlignment="1" applyProtection="1">
      <alignment horizontal="center" vertical="center"/>
    </xf>
    <xf numFmtId="0" fontId="19" fillId="0" borderId="0" xfId="0" applyFont="1" applyProtection="1"/>
    <xf numFmtId="0" fontId="36" fillId="0" borderId="0" xfId="0" applyFont="1" applyAlignment="1">
      <alignment horizontal="left" readingOrder="1"/>
    </xf>
    <xf numFmtId="0" fontId="0" fillId="8" borderId="0" xfId="0" applyFill="1"/>
    <xf numFmtId="0" fontId="33" fillId="3" borderId="0" xfId="0" applyFont="1" applyFill="1" applyBorder="1" applyAlignment="1" applyProtection="1">
      <alignment horizontal="center"/>
      <protection hidden="1"/>
    </xf>
    <xf numFmtId="0" fontId="33" fillId="3" borderId="0" xfId="0" applyFont="1" applyFill="1" applyBorder="1" applyProtection="1">
      <protection hidden="1"/>
    </xf>
    <xf numFmtId="0" fontId="33" fillId="3" borderId="0" xfId="0" applyFont="1" applyFill="1" applyProtection="1">
      <protection hidden="1"/>
    </xf>
    <xf numFmtId="0" fontId="33" fillId="0" borderId="0" xfId="0" applyFont="1" applyFill="1" applyBorder="1" applyAlignment="1" applyProtection="1">
      <alignment horizontal="center"/>
      <protection hidden="1"/>
    </xf>
    <xf numFmtId="0" fontId="33" fillId="0" borderId="0" xfId="0" applyFont="1" applyProtection="1"/>
    <xf numFmtId="0" fontId="7" fillId="6" borderId="3" xfId="0" applyFont="1" applyFill="1" applyBorder="1" applyAlignment="1" applyProtection="1">
      <alignment horizontal="center"/>
    </xf>
    <xf numFmtId="165" fontId="9" fillId="6" borderId="3" xfId="0" applyNumberFormat="1" applyFont="1" applyFill="1" applyBorder="1" applyAlignment="1" applyProtection="1">
      <alignment horizontal="center"/>
    </xf>
    <xf numFmtId="0" fontId="9" fillId="6" borderId="3" xfId="0" applyNumberFormat="1" applyFont="1" applyFill="1" applyBorder="1" applyAlignment="1" applyProtection="1">
      <alignment horizontal="center"/>
    </xf>
    <xf numFmtId="0" fontId="19" fillId="0" borderId="0" xfId="0" applyNumberFormat="1" applyFont="1" applyFill="1" applyBorder="1" applyProtection="1"/>
    <xf numFmtId="1" fontId="40" fillId="3" borderId="0" xfId="0" applyNumberFormat="1" applyFont="1" applyFill="1" applyBorder="1" applyAlignment="1" applyProtection="1">
      <alignment horizontal="center" vertical="center"/>
      <protection hidden="1"/>
    </xf>
    <xf numFmtId="1" fontId="40" fillId="3" borderId="0" xfId="0" applyNumberFormat="1" applyFont="1" applyFill="1" applyAlignment="1" applyProtection="1">
      <alignment horizontal="center" vertical="center"/>
      <protection hidden="1"/>
    </xf>
    <xf numFmtId="1" fontId="41" fillId="3" borderId="0" xfId="0" applyNumberFormat="1" applyFont="1" applyFill="1" applyAlignment="1" applyProtection="1">
      <alignment horizontal="center" vertical="center"/>
      <protection hidden="1"/>
    </xf>
    <xf numFmtId="0" fontId="19" fillId="0" borderId="0" xfId="0" applyNumberFormat="1" applyFont="1" applyFill="1" applyBorder="1" applyAlignment="1" applyProtection="1">
      <alignment horizontal="left"/>
    </xf>
    <xf numFmtId="2" fontId="19" fillId="0" borderId="0" xfId="0" applyNumberFormat="1" applyFont="1" applyBorder="1" applyProtection="1">
      <protection locked="0"/>
    </xf>
    <xf numFmtId="166" fontId="19" fillId="0" borderId="0" xfId="0" applyNumberFormat="1" applyFont="1" applyBorder="1" applyAlignment="1" applyProtection="1">
      <alignment horizontal="left"/>
    </xf>
    <xf numFmtId="166" fontId="19" fillId="0" borderId="0" xfId="0" applyNumberFormat="1" applyFont="1" applyFill="1" applyBorder="1" applyAlignment="1" applyProtection="1">
      <alignment horizontal="left"/>
    </xf>
    <xf numFmtId="2" fontId="19" fillId="0" borderId="0" xfId="0" applyNumberFormat="1" applyFont="1" applyFill="1" applyBorder="1" applyProtection="1">
      <protection locked="0"/>
    </xf>
    <xf numFmtId="0" fontId="19" fillId="0" borderId="0" xfId="0" applyFont="1"/>
    <xf numFmtId="0" fontId="19" fillId="0" borderId="0" xfId="0" applyFont="1" applyAlignment="1">
      <alignment horizontal="center"/>
    </xf>
    <xf numFmtId="0" fontId="19" fillId="0" borderId="0" xfId="0" applyFont="1" applyFill="1"/>
    <xf numFmtId="0" fontId="42" fillId="0" borderId="0" xfId="0" applyFont="1" applyBorder="1" applyAlignment="1">
      <alignment horizontal="center"/>
    </xf>
    <xf numFmtId="0" fontId="19" fillId="0" borderId="0" xfId="0" applyFont="1" applyBorder="1"/>
    <xf numFmtId="0" fontId="19" fillId="0" borderId="0" xfId="0" applyFont="1" applyBorder="1" applyAlignment="1">
      <alignment horizontal="center"/>
    </xf>
    <xf numFmtId="0" fontId="19" fillId="0" borderId="0" xfId="0" applyFont="1" applyBorder="1" applyAlignment="1">
      <alignment horizontal="center" wrapText="1"/>
    </xf>
    <xf numFmtId="10" fontId="19" fillId="0" borderId="0" xfId="0" applyNumberFormat="1" applyFont="1" applyBorder="1" applyAlignment="1">
      <alignment horizontal="center"/>
    </xf>
    <xf numFmtId="0" fontId="19" fillId="0" borderId="0" xfId="0" applyFont="1" applyBorder="1" applyAlignment="1">
      <alignment wrapText="1"/>
    </xf>
    <xf numFmtId="0" fontId="19" fillId="0" borderId="0" xfId="0" applyFont="1" applyBorder="1" applyProtection="1"/>
    <xf numFmtId="164" fontId="4" fillId="9" borderId="0" xfId="0" applyNumberFormat="1" applyFont="1" applyFill="1" applyBorder="1" applyAlignment="1" applyProtection="1">
      <alignment horizontal="center"/>
    </xf>
    <xf numFmtId="165" fontId="17" fillId="0" borderId="29" xfId="0" applyNumberFormat="1" applyFont="1" applyBorder="1" applyAlignment="1" applyProtection="1">
      <alignment horizontal="center"/>
    </xf>
    <xf numFmtId="165" fontId="17" fillId="0" borderId="30" xfId="0" applyNumberFormat="1" applyFont="1" applyBorder="1" applyAlignment="1" applyProtection="1">
      <alignment horizontal="center"/>
    </xf>
    <xf numFmtId="14" fontId="0" fillId="0" borderId="3" xfId="0" applyNumberFormat="1" applyFill="1" applyBorder="1" applyProtection="1"/>
    <xf numFmtId="0" fontId="4" fillId="0" borderId="1" xfId="0" applyFont="1" applyFill="1" applyBorder="1" applyAlignment="1" applyProtection="1">
      <alignment horizontal="center"/>
    </xf>
    <xf numFmtId="0" fontId="17" fillId="0" borderId="3" xfId="0" applyFont="1" applyFill="1" applyBorder="1" applyAlignment="1" applyProtection="1">
      <alignment horizontal="center"/>
    </xf>
    <xf numFmtId="1" fontId="17" fillId="0" borderId="3" xfId="0" applyNumberFormat="1" applyFont="1" applyFill="1" applyBorder="1" applyAlignment="1" applyProtection="1">
      <alignment horizontal="center"/>
    </xf>
    <xf numFmtId="0" fontId="9" fillId="0" borderId="3" xfId="0" applyFont="1" applyFill="1" applyBorder="1" applyAlignment="1" applyProtection="1">
      <alignment vertical="center"/>
    </xf>
    <xf numFmtId="166" fontId="17" fillId="9" borderId="1" xfId="0" applyNumberFormat="1" applyFont="1" applyFill="1" applyBorder="1" applyAlignment="1" applyProtection="1">
      <alignment horizontal="left"/>
    </xf>
    <xf numFmtId="166" fontId="17" fillId="9" borderId="11" xfId="0" applyNumberFormat="1" applyFont="1" applyFill="1" applyBorder="1" applyAlignment="1" applyProtection="1">
      <alignment horizontal="left"/>
    </xf>
    <xf numFmtId="166" fontId="17" fillId="9" borderId="12" xfId="0" applyNumberFormat="1" applyFont="1" applyFill="1" applyBorder="1" applyAlignment="1" applyProtection="1">
      <alignment horizontal="left"/>
    </xf>
    <xf numFmtId="166" fontId="0" fillId="9" borderId="4" xfId="0" applyNumberFormat="1" applyFill="1" applyBorder="1" applyProtection="1"/>
    <xf numFmtId="166" fontId="14" fillId="9" borderId="11" xfId="0" applyNumberFormat="1" applyFont="1" applyFill="1" applyBorder="1" applyAlignment="1">
      <alignment horizontal="left" vertical="top" wrapText="1"/>
    </xf>
    <xf numFmtId="166" fontId="14" fillId="9" borderId="4" xfId="0" applyNumberFormat="1" applyFont="1" applyFill="1" applyBorder="1" applyAlignment="1">
      <alignment horizontal="left" vertical="top" wrapText="1"/>
    </xf>
    <xf numFmtId="166" fontId="14" fillId="9" borderId="2" xfId="0" applyNumberFormat="1" applyFont="1" applyFill="1" applyBorder="1" applyAlignment="1">
      <alignment horizontal="left" vertical="top" wrapText="1"/>
    </xf>
    <xf numFmtId="166" fontId="0" fillId="9" borderId="2" xfId="0" applyNumberFormat="1" applyFill="1" applyBorder="1" applyProtection="1"/>
    <xf numFmtId="166" fontId="17" fillId="9" borderId="3" xfId="0" applyNumberFormat="1" applyFont="1" applyFill="1" applyBorder="1" applyAlignment="1" applyProtection="1">
      <alignment horizontal="left"/>
    </xf>
    <xf numFmtId="164" fontId="4" fillId="9" borderId="4" xfId="0" applyNumberFormat="1" applyFont="1" applyFill="1" applyBorder="1" applyAlignment="1" applyProtection="1">
      <alignment horizontal="left"/>
    </xf>
    <xf numFmtId="164" fontId="4" fillId="9" borderId="10" xfId="0" applyNumberFormat="1" applyFont="1" applyFill="1" applyBorder="1" applyAlignment="1" applyProtection="1">
      <alignment horizontal="center"/>
    </xf>
    <xf numFmtId="164" fontId="4" fillId="9" borderId="5" xfId="0" applyNumberFormat="1" applyFont="1" applyFill="1" applyBorder="1" applyAlignment="1" applyProtection="1">
      <alignment horizontal="left"/>
    </xf>
    <xf numFmtId="164" fontId="4" fillId="9" borderId="10" xfId="0" applyNumberFormat="1" applyFont="1" applyFill="1" applyBorder="1" applyAlignment="1" applyProtection="1">
      <alignment horizontal="left"/>
    </xf>
    <xf numFmtId="164" fontId="4" fillId="9" borderId="5" xfId="0" applyNumberFormat="1" applyFont="1" applyFill="1" applyBorder="1" applyAlignment="1" applyProtection="1">
      <alignment horizontal="center"/>
    </xf>
    <xf numFmtId="164" fontId="4" fillId="9" borderId="6" xfId="0" applyNumberFormat="1" applyFont="1" applyFill="1" applyBorder="1" applyAlignment="1" applyProtection="1">
      <alignment horizontal="left"/>
    </xf>
    <xf numFmtId="164" fontId="4" fillId="9" borderId="7" xfId="0" applyNumberFormat="1" applyFont="1" applyFill="1" applyBorder="1" applyAlignment="1" applyProtection="1">
      <alignment horizontal="left"/>
    </xf>
    <xf numFmtId="164" fontId="4" fillId="9" borderId="0" xfId="0" applyNumberFormat="1" applyFont="1" applyFill="1" applyBorder="1" applyAlignment="1" applyProtection="1">
      <alignment horizontal="left"/>
    </xf>
    <xf numFmtId="164" fontId="4" fillId="9" borderId="7" xfId="0" applyNumberFormat="1" applyFont="1" applyFill="1" applyBorder="1" applyAlignment="1" applyProtection="1">
      <alignment horizontal="center"/>
    </xf>
    <xf numFmtId="164" fontId="4" fillId="9" borderId="12" xfId="0" applyNumberFormat="1" applyFont="1" applyFill="1" applyBorder="1" applyAlignment="1" applyProtection="1">
      <alignment horizontal="left"/>
    </xf>
    <xf numFmtId="164" fontId="4" fillId="9" borderId="8" xfId="0" applyNumberFormat="1" applyFont="1" applyFill="1" applyBorder="1" applyAlignment="1" applyProtection="1">
      <alignment horizontal="center"/>
    </xf>
    <xf numFmtId="164" fontId="4" fillId="9" borderId="13" xfId="0" applyNumberFormat="1" applyFont="1" applyFill="1" applyBorder="1" applyAlignment="1" applyProtection="1">
      <alignment horizontal="left"/>
    </xf>
    <xf numFmtId="164" fontId="4" fillId="9" borderId="8" xfId="0" applyNumberFormat="1" applyFont="1" applyFill="1" applyBorder="1" applyAlignment="1" applyProtection="1">
      <alignment horizontal="left"/>
    </xf>
    <xf numFmtId="164" fontId="4" fillId="9" borderId="13" xfId="0" applyNumberFormat="1" applyFont="1" applyFill="1" applyBorder="1" applyAlignment="1" applyProtection="1">
      <alignment horizontal="center"/>
    </xf>
    <xf numFmtId="164" fontId="4" fillId="9" borderId="27" xfId="0" applyNumberFormat="1" applyFont="1" applyFill="1" applyBorder="1" applyAlignment="1" applyProtection="1">
      <alignment horizontal="center"/>
    </xf>
    <xf numFmtId="164" fontId="4" fillId="9" borderId="28" xfId="0" applyNumberFormat="1" applyFont="1" applyFill="1" applyBorder="1" applyAlignment="1" applyProtection="1">
      <alignment horizontal="center"/>
    </xf>
    <xf numFmtId="166" fontId="17" fillId="9" borderId="2" xfId="0" applyNumberFormat="1" applyFont="1" applyFill="1" applyBorder="1" applyAlignment="1" applyProtection="1">
      <alignment horizontal="left"/>
    </xf>
    <xf numFmtId="0" fontId="11" fillId="10" borderId="15" xfId="0" applyFont="1" applyFill="1" applyBorder="1" applyAlignment="1" applyProtection="1">
      <alignment horizontal="center"/>
    </xf>
    <xf numFmtId="14" fontId="11" fillId="10" borderId="15" xfId="0" applyNumberFormat="1" applyFont="1" applyFill="1" applyBorder="1" applyAlignment="1" applyProtection="1">
      <alignment horizontal="center"/>
    </xf>
    <xf numFmtId="0" fontId="11" fillId="10" borderId="23" xfId="0" applyFont="1" applyFill="1" applyBorder="1" applyAlignment="1" applyProtection="1">
      <alignment horizontal="center"/>
    </xf>
    <xf numFmtId="0" fontId="9" fillId="0" borderId="3" xfId="0" applyFont="1" applyFill="1" applyBorder="1" applyAlignment="1" applyProtection="1">
      <alignment horizontal="left" vertic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7" fillId="9" borderId="9" xfId="0" applyNumberFormat="1" applyFont="1" applyFill="1" applyBorder="1" applyAlignment="1" applyProtection="1">
      <alignment horizontal="left"/>
    </xf>
    <xf numFmtId="2" fontId="13" fillId="9" borderId="11" xfId="0" applyNumberFormat="1" applyFont="1" applyFill="1" applyBorder="1" applyAlignment="1" applyProtection="1">
      <alignment horizontal="right"/>
    </xf>
    <xf numFmtId="2" fontId="13" fillId="9" borderId="6" xfId="0" applyNumberFormat="1" applyFont="1" applyFill="1" applyBorder="1" applyAlignment="1" applyProtection="1">
      <alignment horizontal="right"/>
    </xf>
    <xf numFmtId="166" fontId="15" fillId="9" borderId="2" xfId="0" applyNumberFormat="1" applyFont="1" applyFill="1" applyBorder="1" applyAlignment="1">
      <alignment horizontal="center" vertical="center" wrapText="1"/>
    </xf>
    <xf numFmtId="166" fontId="15" fillId="9" borderId="10" xfId="0" applyNumberFormat="1" applyFont="1" applyFill="1" applyBorder="1" applyAlignment="1">
      <alignment horizontal="center" vertical="center" wrapText="1"/>
    </xf>
    <xf numFmtId="166" fontId="15" fillId="9" borderId="11" xfId="0" applyNumberFormat="1" applyFont="1" applyFill="1" applyBorder="1" applyAlignment="1">
      <alignment horizontal="center" vertical="center" wrapText="1"/>
    </xf>
    <xf numFmtId="2" fontId="15" fillId="9" borderId="4" xfId="0" applyNumberFormat="1" applyFont="1" applyFill="1" applyBorder="1" applyAlignment="1" applyProtection="1">
      <alignment horizontal="center" vertical="center"/>
    </xf>
    <xf numFmtId="2" fontId="13" fillId="9" borderId="10" xfId="0" applyNumberFormat="1" applyFont="1" applyFill="1" applyBorder="1" applyAlignment="1" applyProtection="1">
      <alignment horizontal="right"/>
    </xf>
    <xf numFmtId="2" fontId="13" fillId="9" borderId="4" xfId="0" applyNumberFormat="1" applyFont="1" applyFill="1" applyBorder="1" applyAlignment="1" applyProtection="1">
      <alignment horizontal="right"/>
    </xf>
    <xf numFmtId="166" fontId="14" fillId="0" borderId="2" xfId="0" applyNumberFormat="1" applyFont="1" applyFill="1" applyBorder="1" applyAlignment="1">
      <alignment horizontal="left" vertical="top" wrapText="1"/>
    </xf>
    <xf numFmtId="166" fontId="14" fillId="0" borderId="4" xfId="0" applyNumberFormat="1" applyFont="1" applyFill="1" applyBorder="1" applyAlignment="1">
      <alignment horizontal="left" vertical="top" wrapText="1"/>
    </xf>
    <xf numFmtId="166" fontId="14" fillId="0" borderId="11" xfId="0" applyNumberFormat="1" applyFont="1" applyFill="1" applyBorder="1" applyAlignment="1">
      <alignment horizontal="left" vertical="top" wrapText="1"/>
    </xf>
    <xf numFmtId="166" fontId="0" fillId="0" borderId="4" xfId="0" applyNumberFormat="1" applyFill="1" applyBorder="1" applyProtection="1"/>
    <xf numFmtId="0" fontId="43" fillId="0" borderId="0" xfId="0" applyFont="1" applyBorder="1"/>
    <xf numFmtId="0" fontId="32" fillId="0" borderId="0" xfId="0" applyFont="1" applyFill="1" applyBorder="1"/>
    <xf numFmtId="0" fontId="32" fillId="0" borderId="0" xfId="0" applyNumberFormat="1" applyFont="1" applyAlignment="1" applyProtection="1">
      <alignment horizontal="right"/>
    </xf>
    <xf numFmtId="0" fontId="32" fillId="0" borderId="0" xfId="0" applyFont="1" applyAlignment="1" applyProtection="1">
      <alignment horizontal="right"/>
    </xf>
    <xf numFmtId="1" fontId="9" fillId="0" borderId="1" xfId="0" applyNumberFormat="1" applyFont="1" applyFill="1" applyBorder="1" applyAlignment="1" applyProtection="1">
      <alignment horizontal="center" vertical="center" wrapText="1"/>
      <protection locked="0"/>
    </xf>
    <xf numFmtId="165" fontId="17" fillId="0" borderId="28" xfId="0" applyNumberFormat="1" applyFont="1" applyBorder="1" applyAlignment="1" applyProtection="1">
      <alignment horizontal="center"/>
    </xf>
    <xf numFmtId="0" fontId="5" fillId="6" borderId="3" xfId="0" applyFont="1" applyFill="1" applyBorder="1" applyAlignment="1" applyProtection="1">
      <alignment horizontal="center" vertical="center"/>
    </xf>
    <xf numFmtId="0" fontId="43" fillId="0" borderId="0" xfId="0" applyFont="1"/>
    <xf numFmtId="0" fontId="43" fillId="0" borderId="0" xfId="0" applyFont="1" applyAlignment="1" applyProtection="1">
      <alignment vertical="center"/>
    </xf>
    <xf numFmtId="1" fontId="19" fillId="0" borderId="7" xfId="0" applyNumberFormat="1" applyFont="1" applyFill="1" applyBorder="1" applyAlignment="1" applyProtection="1">
      <alignment horizontal="center" vertical="center" wrapText="1"/>
      <protection locked="0"/>
    </xf>
    <xf numFmtId="0" fontId="0" fillId="0" borderId="18" xfId="0" applyBorder="1" applyProtection="1"/>
    <xf numFmtId="0" fontId="45" fillId="0" borderId="0" xfId="0" applyNumberFormat="1" applyFont="1" applyBorder="1" applyAlignment="1"/>
    <xf numFmtId="0" fontId="0" fillId="0" borderId="20" xfId="0" applyBorder="1" applyProtection="1"/>
    <xf numFmtId="0" fontId="45" fillId="0" borderId="14" xfId="0" applyNumberFormat="1" applyFont="1" applyBorder="1" applyAlignment="1"/>
    <xf numFmtId="0" fontId="45" fillId="0" borderId="19" xfId="0" applyNumberFormat="1" applyFont="1" applyBorder="1" applyAlignment="1">
      <alignment horizontal="left"/>
    </xf>
    <xf numFmtId="0" fontId="45" fillId="0" borderId="24" xfId="0" applyNumberFormat="1" applyFont="1" applyBorder="1" applyAlignment="1">
      <alignment horizontal="left"/>
    </xf>
    <xf numFmtId="0" fontId="45" fillId="0" borderId="20" xfId="0" applyNumberFormat="1" applyFont="1" applyBorder="1" applyAlignment="1"/>
    <xf numFmtId="0" fontId="45" fillId="0" borderId="21" xfId="0" applyNumberFormat="1" applyFont="1" applyBorder="1" applyAlignment="1"/>
    <xf numFmtId="0" fontId="1" fillId="0" borderId="0" xfId="0" applyFont="1" applyBorder="1" applyProtection="1"/>
    <xf numFmtId="0" fontId="46" fillId="9" borderId="15" xfId="0" applyFont="1" applyFill="1" applyBorder="1" applyAlignment="1" applyProtection="1">
      <alignment horizontal="center" vertical="center"/>
      <protection locked="0"/>
    </xf>
    <xf numFmtId="0" fontId="7" fillId="6" borderId="3" xfId="0" applyFont="1" applyFill="1" applyBorder="1" applyAlignment="1" applyProtection="1">
      <alignment horizontal="center"/>
      <protection locked="0"/>
    </xf>
    <xf numFmtId="0" fontId="44" fillId="0" borderId="16" xfId="0" applyFont="1" applyBorder="1" applyAlignment="1" applyProtection="1">
      <alignment horizontal="left"/>
    </xf>
    <xf numFmtId="1" fontId="19" fillId="0" borderId="17" xfId="0" applyNumberFormat="1" applyFont="1" applyFill="1" applyBorder="1" applyAlignment="1" applyProtection="1">
      <alignment horizontal="center" vertical="center" wrapText="1"/>
    </xf>
    <xf numFmtId="1" fontId="44" fillId="0" borderId="19" xfId="0" applyNumberFormat="1" applyFont="1" applyFill="1" applyBorder="1" applyAlignment="1" applyProtection="1">
      <alignment horizontal="left" vertical="top"/>
    </xf>
    <xf numFmtId="1" fontId="19" fillId="0" borderId="0" xfId="0" applyNumberFormat="1" applyFont="1" applyFill="1" applyBorder="1" applyAlignment="1" applyProtection="1">
      <alignment horizontal="center" vertical="center" wrapText="1"/>
    </xf>
    <xf numFmtId="0" fontId="23" fillId="7" borderId="0" xfId="0" applyFont="1" applyFill="1" applyAlignment="1" applyProtection="1">
      <alignment horizontal="center"/>
      <protection hidden="1"/>
    </xf>
    <xf numFmtId="0" fontId="37" fillId="8" borderId="0" xfId="0" applyFont="1" applyFill="1" applyAlignment="1" applyProtection="1">
      <alignment horizontal="center"/>
      <protection hidden="1"/>
    </xf>
    <xf numFmtId="0" fontId="38" fillId="8" borderId="0" xfId="0" applyFont="1" applyFill="1" applyAlignment="1" applyProtection="1">
      <alignment horizontal="center"/>
      <protection hidden="1"/>
    </xf>
    <xf numFmtId="0" fontId="25" fillId="2" borderId="0" xfId="0" applyFont="1" applyFill="1" applyAlignment="1" applyProtection="1">
      <alignment horizontal="center"/>
      <protection hidden="1"/>
    </xf>
    <xf numFmtId="0" fontId="37" fillId="3" borderId="0" xfId="0" applyFont="1" applyFill="1" applyAlignment="1" applyProtection="1">
      <alignment horizontal="center"/>
      <protection hidden="1"/>
    </xf>
    <xf numFmtId="0" fontId="38" fillId="3" borderId="0" xfId="0" applyFont="1" applyFill="1" applyAlignment="1" applyProtection="1">
      <alignment horizontal="center"/>
      <protection hidden="1"/>
    </xf>
    <xf numFmtId="0" fontId="12" fillId="10" borderId="0" xfId="0" applyFont="1" applyFill="1" applyAlignment="1" applyProtection="1">
      <alignment horizontal="center" vertical="center"/>
    </xf>
    <xf numFmtId="0" fontId="39" fillId="6" borderId="22" xfId="0" applyNumberFormat="1" applyFont="1" applyFill="1" applyBorder="1" applyAlignment="1" applyProtection="1">
      <alignment horizontal="center" vertical="center"/>
    </xf>
    <xf numFmtId="0" fontId="39" fillId="6" borderId="17" xfId="0" applyNumberFormat="1" applyFont="1" applyFill="1" applyBorder="1" applyAlignment="1" applyProtection="1">
      <alignment horizontal="center" vertical="center"/>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142875</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Alcohol Timeline Followback Calendar</a:t>
          </a:r>
        </a:p>
        <a:p>
          <a:pPr algn="ctr" rtl="0">
            <a:defRPr sz="1000"/>
          </a:pPr>
          <a:r>
            <a:rPr lang="en-US" sz="1000" b="0" i="0" u="none" strike="noStrike" baseline="0">
              <a:solidFill>
                <a:srgbClr val="000000"/>
              </a:solidFill>
              <a:latin typeface="Verdana"/>
              <a:ea typeface="Verdana"/>
              <a:cs typeface="Verdana"/>
            </a:rPr>
            <a:t>For a MAC Computer Using Microsoft Excel 2011</a:t>
          </a:r>
        </a:p>
        <a:p>
          <a:pPr algn="ctr" rtl="0">
            <a:defRPr sz="1000"/>
          </a:pPr>
          <a:r>
            <a:rPr lang="en-US" sz="1000" b="0" i="0" u="none" strike="noStrike" baseline="0">
              <a:solidFill>
                <a:srgbClr val="000000"/>
              </a:solidFill>
              <a:latin typeface="Verdana"/>
              <a:ea typeface="Verdana"/>
              <a:cs typeface="Verdana"/>
            </a:rPr>
            <a:t>*NOTE*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a:t>
          </a:r>
          <a:r>
            <a:rPr lang="en-US" sz="1000" b="0" i="0" u="none" strike="noStrike" baseline="0">
              <a:solidFill>
                <a:srgbClr val="FF0000"/>
              </a:solidFill>
              <a:latin typeface="Verdana"/>
              <a:ea typeface="Verdana"/>
              <a:cs typeface="Verdana"/>
            </a:rPr>
            <a:t>two separate folders</a:t>
          </a:r>
          <a:r>
            <a:rPr lang="en-US" sz="1000" b="0" i="0" u="none" strike="noStrike" baseline="0">
              <a:solidFill>
                <a:srgbClr val="000000"/>
              </a:solidFill>
              <a:latin typeface="Verdana"/>
              <a:ea typeface="Verdana"/>
              <a:cs typeface="Verdana"/>
            </a:rPr>
            <a:t>. One folder for the original program and its instruction files. The other folder will be for TLFB calendars that have been administered and completed to be saved. These can be labeled, for example, as “TLFB” and “Alcohol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at the top left corner of Excel using the client’s initials or ID (Note: The title “client” will be used throughout this document and in the TLFB program. It is used interchangeably with titles such as “participant” and “volunteer.”) (Example- For John Smith you would save as TLFB ALC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in yellow need to be manually entered. In cell A6 enter in the client’s ID. In Cell J6 enter in the collateral's relationship with the client.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B6 and use the arrow to select the collateral’s gender.</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F6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H8,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the same date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he/she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go to File, then Print. This will enable you to see how the TLFB will look when printed on your printer. Adjustments may be necessary (by using the select print area function, or changing other settings) in order to ensure the correct layout. Click on the tabs entitled “30 Summary Data” “60 Summary Data” etc. respectively and follow the same print procedure to print those TLFBs.</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16</xdr:row>
      <xdr:rowOff>9525</xdr:rowOff>
    </xdr:from>
    <xdr:ext cx="3791295" cy="1803251"/>
    <xdr:sp macro="" textlink="">
      <xdr:nvSpPr>
        <xdr:cNvPr id="14337" name="Text Box 1"/>
        <xdr:cNvSpPr txBox="1">
          <a:spLocks noChangeArrowheads="1"/>
        </xdr:cNvSpPr>
      </xdr:nvSpPr>
      <xdr:spPr bwMode="auto">
        <a:xfrm>
          <a:off x="142875" y="3133725"/>
          <a:ext cx="3791295" cy="1803251"/>
        </a:xfrm>
        <a:prstGeom prst="rect">
          <a:avLst/>
        </a:prstGeom>
        <a:solidFill>
          <a:srgbClr val="EDF4F7"/>
        </a:solidFill>
        <a:ln w="9525">
          <a:solidFill>
            <a:srgbClr val="000000"/>
          </a:solidFill>
          <a:miter lim="800000"/>
          <a:headEnd/>
          <a:tailEnd/>
        </a:ln>
      </xdr:spPr>
      <xdr:txBody>
        <a:bodyPr wrap="none" lIns="91440" tIns="45720" rIns="91440" bIns="45720" anchor="t" upright="1">
          <a:spAutoFit/>
        </a:bodyPr>
        <a:lstStyle/>
        <a:p>
          <a:pPr algn="ctr" rtl="0">
            <a:defRPr sz="1000"/>
          </a:pPr>
          <a:r>
            <a:rPr lang="en-US" sz="1200" b="0" i="0" u="sng" strike="noStrike">
              <a:solidFill>
                <a:srgbClr val="000000"/>
              </a:solidFill>
              <a:latin typeface="Helvetica"/>
            </a:rPr>
            <a:t>U. S. STANDARD DRINK CONVERSION CHART</a:t>
          </a:r>
          <a:endParaRPr lang="en-US" sz="1200" b="0" i="1" strike="noStrike">
            <a:solidFill>
              <a:srgbClr val="000000"/>
            </a:solidFill>
            <a:latin typeface="Helvetica"/>
          </a:endParaRPr>
        </a:p>
        <a:p>
          <a:pPr algn="ctr" rtl="0">
            <a:defRPr sz="1000"/>
          </a:pPr>
          <a:r>
            <a:rPr lang="en-US" sz="1200" b="1" i="0" strike="noStrike">
              <a:solidFill>
                <a:srgbClr val="000000"/>
              </a:solidFill>
              <a:latin typeface="Helvetica"/>
            </a:rPr>
            <a:t>One Standard Drink Is Equal To:</a:t>
          </a:r>
          <a:endParaRPr lang="en-US" sz="1200" b="0" i="0" strike="noStrike">
            <a:solidFill>
              <a:srgbClr val="000000"/>
            </a:solidFill>
            <a:latin typeface="Helvetica"/>
          </a:endParaRPr>
        </a:p>
        <a:p>
          <a:pPr algn="ctr" rtl="0">
            <a:defRPr sz="1000"/>
          </a:pPr>
          <a:endParaRPr lang="en-US" sz="1200" b="0" i="0" strike="noStrike">
            <a:solidFill>
              <a:srgbClr val="000000"/>
            </a:solidFill>
            <a:latin typeface="Helvetica"/>
          </a:endParaRPr>
        </a:p>
        <a:p>
          <a:pPr algn="ctr" rtl="0">
            <a:defRPr sz="1000"/>
          </a:pPr>
          <a:r>
            <a:rPr lang="en-US" sz="1000" b="0" i="0" strike="noStrike">
              <a:solidFill>
                <a:srgbClr val="000000"/>
              </a:solidFill>
              <a:latin typeface="Helvetica"/>
            </a:rPr>
            <a:t>12 oz of BEER (5%)</a:t>
          </a:r>
        </a:p>
        <a:p>
          <a:pPr algn="ctr" rtl="0">
            <a:defRPr sz="1000"/>
          </a:pPr>
          <a:endParaRPr lang="en-US" sz="1000" b="0" i="0" strike="noStrike">
            <a:solidFill>
              <a:srgbClr val="000000"/>
            </a:solidFill>
            <a:latin typeface="Helvetica"/>
          </a:endParaRPr>
        </a:p>
        <a:p>
          <a:pPr algn="ctr" rtl="0">
            <a:defRPr sz="1000"/>
          </a:pPr>
          <a:r>
            <a:rPr lang="en-US" sz="1000" b="0" i="0" strike="noStrike">
              <a:solidFill>
                <a:srgbClr val="000000"/>
              </a:solidFill>
              <a:latin typeface="Helvetica"/>
            </a:rPr>
            <a:t> 5 oz of WINE  (10% – 12%)</a:t>
          </a:r>
        </a:p>
        <a:p>
          <a:pPr algn="ctr" rtl="0">
            <a:defRPr sz="1000"/>
          </a:pPr>
          <a:endParaRPr lang="en-US" sz="1000" b="0" i="0" strike="noStrike">
            <a:solidFill>
              <a:srgbClr val="000000"/>
            </a:solidFill>
            <a:latin typeface="Helvetica"/>
          </a:endParaRPr>
        </a:p>
        <a:p>
          <a:pPr algn="ctr" rtl="0">
            <a:defRPr sz="1000"/>
          </a:pPr>
          <a:r>
            <a:rPr lang="en-US" sz="1000" b="0" i="0" strike="noStrike">
              <a:solidFill>
                <a:srgbClr val="000000"/>
              </a:solidFill>
              <a:latin typeface="Helvetica"/>
            </a:rPr>
            <a:t> 3 oz of FORTIFIED WINE (16% – 18%)</a:t>
          </a:r>
        </a:p>
        <a:p>
          <a:pPr algn="ctr" rtl="0">
            <a:defRPr sz="1000"/>
          </a:pPr>
          <a:endParaRPr lang="en-US" sz="1000" b="0" i="0" strike="noStrike">
            <a:solidFill>
              <a:srgbClr val="000000"/>
            </a:solidFill>
            <a:latin typeface="Helvetica"/>
          </a:endParaRPr>
        </a:p>
        <a:p>
          <a:pPr algn="ctr" rtl="0">
            <a:defRPr sz="1000"/>
          </a:pPr>
          <a:r>
            <a:rPr lang="en-US" sz="1000" b="0" i="0" strike="noStrike">
              <a:solidFill>
                <a:srgbClr val="000000"/>
              </a:solidFill>
              <a:latin typeface="Helvetica"/>
            </a:rPr>
            <a:t> 1- 1.2 oz of HARD LIQUOR (86 proof – 100 proof; 43% – 50%)</a:t>
          </a:r>
        </a:p>
        <a:p>
          <a:pPr algn="ctr" rtl="0">
            <a:defRPr sz="1000"/>
          </a:pPr>
          <a:endParaRPr lang="en-US" sz="1000" b="0" i="0" strike="noStrike">
            <a:solidFill>
              <a:srgbClr val="000000"/>
            </a:solidFill>
            <a:latin typeface="Helvetic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95245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6</xdr:col>
      <xdr:colOff>809624</xdr:colOff>
      <xdr:row>9</xdr:row>
      <xdr:rowOff>257174</xdr:rowOff>
    </xdr:from>
    <xdr:to>
      <xdr:col>12</xdr:col>
      <xdr:colOff>523875</xdr:colOff>
      <xdr:row>26</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a:t>
          </a:r>
          <a:r>
            <a:rPr lang="en-US" sz="1000" b="0" i="0" u="none" strike="noStrike" baseline="0">
              <a:solidFill>
                <a:srgbClr val="000000"/>
              </a:solidFill>
              <a:latin typeface="Verdana"/>
              <a:ea typeface="Verdana"/>
              <a:cs typeface="Verdana"/>
            </a:rPr>
            <a:t>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95245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7</xdr:col>
      <xdr:colOff>9525</xdr:colOff>
      <xdr:row>10</xdr:row>
      <xdr:rowOff>19050</xdr:rowOff>
    </xdr:from>
    <xdr:to>
      <xdr:col>12</xdr:col>
      <xdr:colOff>533401</xdr:colOff>
      <xdr:row>26</xdr:row>
      <xdr:rowOff>495301</xdr:rowOff>
    </xdr:to>
    <xdr:sp macro="" textlink="">
      <xdr:nvSpPr>
        <xdr:cNvPr id="7" name="Text Box 9"/>
        <xdr:cNvSpPr txBox="1">
          <a:spLocks noChangeArrowheads="1"/>
        </xdr:cNvSpPr>
      </xdr:nvSpPr>
      <xdr:spPr bwMode="auto">
        <a:xfrm>
          <a:off x="5695950" y="2085975"/>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10"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497205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11"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73430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12"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95245</xdr:rowOff>
    </xdr:to>
    <xdr:pic>
      <xdr:nvPicPr>
        <xdr:cNvPr id="17417" name="Picture 9"/>
        <xdr:cNvPicPr>
          <a:picLocks noChangeAspect="1" noChangeArrowheads="1"/>
        </xdr:cNvPicPr>
      </xdr:nvPicPr>
      <xdr:blipFill>
        <a:blip xmlns:r="http://schemas.openxmlformats.org/officeDocument/2006/relationships" r:embed="rId4"/>
        <a:srcRect/>
        <a:stretch>
          <a:fillRect/>
        </a:stretch>
      </xdr:blipFill>
      <xdr:spPr bwMode="auto">
        <a:xfrm>
          <a:off x="1895476" y="200024"/>
          <a:ext cx="170533" cy="466721"/>
        </a:xfrm>
        <a:prstGeom prst="rect">
          <a:avLst/>
        </a:prstGeom>
        <a:noFill/>
      </xdr:spPr>
    </xdr:pic>
    <xdr:clientData/>
  </xdr:twoCellAnchor>
  <xdr:twoCellAnchor>
    <xdr:from>
      <xdr:col>7</xdr:col>
      <xdr:colOff>0</xdr:colOff>
      <xdr:row>10</xdr:row>
      <xdr:rowOff>0</xdr:rowOff>
    </xdr:from>
    <xdr:to>
      <xdr:col>12</xdr:col>
      <xdr:colOff>523876</xdr:colOff>
      <xdr:row>27</xdr:row>
      <xdr:rowOff>28576</xdr:rowOff>
    </xdr:to>
    <xdr:sp macro="" textlink="">
      <xdr:nvSpPr>
        <xdr:cNvPr id="7" name="Text Box 9"/>
        <xdr:cNvSpPr txBox="1">
          <a:spLocks noChangeArrowheads="1"/>
        </xdr:cNvSpPr>
      </xdr:nvSpPr>
      <xdr:spPr bwMode="auto">
        <a:xfrm>
          <a:off x="5686425" y="2066925"/>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ysClr val="windowText" lastClr="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ysClr val="windowText" lastClr="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95245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7</xdr:col>
      <xdr:colOff>0</xdr:colOff>
      <xdr:row>10</xdr:row>
      <xdr:rowOff>0</xdr:rowOff>
    </xdr:from>
    <xdr:to>
      <xdr:col>12</xdr:col>
      <xdr:colOff>523876</xdr:colOff>
      <xdr:row>26</xdr:row>
      <xdr:rowOff>476251</xdr:rowOff>
    </xdr:to>
    <xdr:sp macro="" textlink="">
      <xdr:nvSpPr>
        <xdr:cNvPr id="8" name="Text Box 9"/>
        <xdr:cNvSpPr txBox="1">
          <a:spLocks noChangeArrowheads="1"/>
        </xdr:cNvSpPr>
      </xdr:nvSpPr>
      <xdr:spPr bwMode="auto">
        <a:xfrm>
          <a:off x="5686425" y="2066925"/>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95245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7</xdr:col>
      <xdr:colOff>0</xdr:colOff>
      <xdr:row>10</xdr:row>
      <xdr:rowOff>0</xdr:rowOff>
    </xdr:from>
    <xdr:to>
      <xdr:col>12</xdr:col>
      <xdr:colOff>523876</xdr:colOff>
      <xdr:row>26</xdr:row>
      <xdr:rowOff>476251</xdr:rowOff>
    </xdr:to>
    <xdr:sp macro="" textlink="">
      <xdr:nvSpPr>
        <xdr:cNvPr id="7" name="Text Box 9"/>
        <xdr:cNvSpPr txBox="1">
          <a:spLocks noChangeArrowheads="1"/>
        </xdr:cNvSpPr>
      </xdr:nvSpPr>
      <xdr:spPr bwMode="auto">
        <a:xfrm>
          <a:off x="5686425" y="2066925"/>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opLeftCell="A47" workbookViewId="0">
      <selection activeCell="N6" sqref="N6"/>
    </sheetView>
  </sheetViews>
  <sheetFormatPr defaultColWidth="8.75" defaultRowHeight="12.75" x14ac:dyDescent="0.2"/>
  <cols>
    <col min="8" max="8" width="13.625" customWidth="1"/>
    <col min="13" max="13" width="9" customWidth="1"/>
  </cols>
  <sheetData>
    <row r="1" spans="1:13" ht="36" customHeight="1" x14ac:dyDescent="0.55000000000000004">
      <c r="A1" s="214" t="s">
        <v>140</v>
      </c>
      <c r="B1" s="214"/>
      <c r="C1" s="214"/>
      <c r="D1" s="214"/>
      <c r="E1" s="214"/>
      <c r="F1" s="214"/>
      <c r="G1" s="214"/>
      <c r="H1" s="214"/>
      <c r="I1" s="214"/>
      <c r="J1" s="214"/>
      <c r="K1" s="214"/>
      <c r="L1" s="214"/>
      <c r="M1" s="214"/>
    </row>
    <row r="2" spans="1:13" ht="12.75" customHeight="1" x14ac:dyDescent="0.2">
      <c r="A2" s="82"/>
      <c r="B2" s="82"/>
      <c r="C2" s="82"/>
      <c r="D2" s="82"/>
      <c r="E2" s="82"/>
      <c r="F2" s="82"/>
      <c r="G2" s="82"/>
      <c r="H2" s="82"/>
      <c r="I2" s="108"/>
      <c r="J2" s="108"/>
      <c r="K2" s="108"/>
      <c r="L2" s="108"/>
      <c r="M2" s="108"/>
    </row>
    <row r="3" spans="1:13" ht="18.75" customHeight="1" x14ac:dyDescent="0.35">
      <c r="A3" s="215" t="s">
        <v>141</v>
      </c>
      <c r="B3" s="215"/>
      <c r="C3" s="215"/>
      <c r="D3" s="215"/>
      <c r="E3" s="215"/>
      <c r="F3" s="215"/>
      <c r="G3" s="215"/>
      <c r="H3" s="215"/>
      <c r="I3" s="215"/>
      <c r="J3" s="215"/>
      <c r="K3" s="215"/>
      <c r="L3" s="215"/>
      <c r="M3" s="215"/>
    </row>
    <row r="4" spans="1:13" ht="15.75" customHeight="1" x14ac:dyDescent="0.3">
      <c r="A4" s="216" t="s">
        <v>174</v>
      </c>
      <c r="B4" s="216"/>
      <c r="C4" s="216"/>
      <c r="D4" s="216"/>
      <c r="E4" s="216"/>
      <c r="F4" s="216"/>
      <c r="G4" s="216"/>
      <c r="H4" s="216"/>
      <c r="I4" s="216"/>
      <c r="J4" s="216"/>
      <c r="K4" s="216"/>
      <c r="L4" s="216"/>
      <c r="M4" s="216"/>
    </row>
    <row r="5" spans="1:13" ht="12.75" customHeight="1" x14ac:dyDescent="0.2">
      <c r="A5" s="82"/>
      <c r="B5" s="82"/>
      <c r="C5" s="82"/>
      <c r="D5" s="82"/>
      <c r="E5" s="82"/>
      <c r="F5" s="82"/>
      <c r="G5" s="82"/>
      <c r="H5" s="82"/>
      <c r="I5" s="108"/>
      <c r="J5" s="108"/>
      <c r="K5" s="108"/>
      <c r="L5" s="108"/>
      <c r="M5" s="108"/>
    </row>
    <row r="6" spans="1:13" ht="15.75" customHeight="1" x14ac:dyDescent="0.25">
      <c r="A6" s="217" t="s">
        <v>200</v>
      </c>
      <c r="B6" s="217"/>
      <c r="C6" s="217"/>
      <c r="D6" s="217"/>
      <c r="E6" s="217"/>
      <c r="F6" s="217"/>
      <c r="G6" s="217"/>
      <c r="H6" s="217"/>
      <c r="I6" s="217"/>
      <c r="J6" s="217"/>
      <c r="K6" s="217"/>
      <c r="L6" s="217"/>
      <c r="M6" s="217"/>
    </row>
  </sheetData>
  <mergeCells count="4">
    <mergeCell ref="A1:M1"/>
    <mergeCell ref="A3:M3"/>
    <mergeCell ref="A4:M4"/>
    <mergeCell ref="A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69"/>
  <sheetViews>
    <sheetView workbookViewId="0">
      <selection activeCell="L6" sqref="L6"/>
    </sheetView>
  </sheetViews>
  <sheetFormatPr defaultColWidth="8.75" defaultRowHeight="12.75" x14ac:dyDescent="0.2"/>
  <cols>
    <col min="1" max="16384" width="8.75" style="70"/>
  </cols>
  <sheetData>
    <row r="1" spans="1:11" ht="36" x14ac:dyDescent="0.55000000000000004">
      <c r="A1" s="214" t="s">
        <v>140</v>
      </c>
      <c r="B1" s="214"/>
      <c r="C1" s="214"/>
      <c r="D1" s="214"/>
      <c r="E1" s="214"/>
      <c r="F1" s="214"/>
      <c r="G1" s="214"/>
      <c r="H1" s="214"/>
      <c r="I1" s="214"/>
      <c r="J1" s="214"/>
      <c r="K1" s="214"/>
    </row>
    <row r="3" spans="1:11" ht="23.25" x14ac:dyDescent="0.35">
      <c r="A3" s="218" t="s">
        <v>141</v>
      </c>
      <c r="B3" s="218"/>
      <c r="C3" s="218"/>
      <c r="D3" s="218"/>
      <c r="E3" s="218"/>
      <c r="F3" s="218"/>
      <c r="G3" s="218"/>
      <c r="H3" s="218"/>
      <c r="I3" s="218"/>
      <c r="J3" s="218"/>
      <c r="K3" s="218"/>
    </row>
    <row r="4" spans="1:11" ht="18.75" x14ac:dyDescent="0.3">
      <c r="A4" s="219" t="s">
        <v>174</v>
      </c>
      <c r="B4" s="219"/>
      <c r="C4" s="219"/>
      <c r="D4" s="219"/>
      <c r="E4" s="219"/>
      <c r="F4" s="219"/>
      <c r="G4" s="219"/>
      <c r="H4" s="219"/>
      <c r="I4" s="219"/>
      <c r="J4" s="219"/>
      <c r="K4" s="219"/>
    </row>
    <row r="6" spans="1:11" ht="12.75" customHeight="1" x14ac:dyDescent="0.25">
      <c r="A6" s="217" t="s">
        <v>181</v>
      </c>
      <c r="B6" s="217"/>
      <c r="C6" s="217"/>
      <c r="D6" s="217"/>
      <c r="E6" s="217"/>
      <c r="F6" s="217"/>
      <c r="G6" s="217"/>
      <c r="H6" s="217"/>
      <c r="I6" s="217"/>
      <c r="J6" s="217"/>
      <c r="K6" s="217"/>
    </row>
    <row r="8" spans="1:11" ht="14.25" customHeight="1" x14ac:dyDescent="0.25">
      <c r="A8" s="77" t="s">
        <v>182</v>
      </c>
    </row>
    <row r="9" spans="1:11" ht="15.75" x14ac:dyDescent="0.25">
      <c r="A9" s="75" t="s">
        <v>142</v>
      </c>
    </row>
    <row r="10" spans="1:11" ht="11.25" customHeight="1" x14ac:dyDescent="0.2"/>
    <row r="11" spans="1:11" ht="15.75" x14ac:dyDescent="0.25">
      <c r="B11" s="71" t="s">
        <v>145</v>
      </c>
    </row>
    <row r="12" spans="1:11" ht="7.5" customHeight="1" x14ac:dyDescent="0.2"/>
    <row r="13" spans="1:11" ht="15.75" x14ac:dyDescent="0.25">
      <c r="B13" s="71" t="s">
        <v>146</v>
      </c>
    </row>
    <row r="15" spans="1:11" ht="15.75" x14ac:dyDescent="0.25">
      <c r="B15" s="71" t="s">
        <v>147</v>
      </c>
    </row>
    <row r="16" spans="1:11" ht="15.75" x14ac:dyDescent="0.25">
      <c r="B16" s="84"/>
    </row>
    <row r="17" spans="1:8" ht="15.75" x14ac:dyDescent="0.25">
      <c r="B17" s="71"/>
      <c r="H17" s="79" t="s">
        <v>112</v>
      </c>
    </row>
    <row r="18" spans="1:8" ht="15.75" x14ac:dyDescent="0.25">
      <c r="B18" s="71"/>
    </row>
    <row r="19" spans="1:8" ht="15.75" x14ac:dyDescent="0.25">
      <c r="B19" s="71"/>
      <c r="H19" s="74" t="s">
        <v>113</v>
      </c>
    </row>
    <row r="20" spans="1:8" ht="15.75" x14ac:dyDescent="0.25">
      <c r="B20" s="71"/>
      <c r="H20" s="74" t="s">
        <v>114</v>
      </c>
    </row>
    <row r="21" spans="1:8" ht="15.75" x14ac:dyDescent="0.25">
      <c r="B21" s="71"/>
      <c r="H21" s="74" t="s">
        <v>115</v>
      </c>
    </row>
    <row r="22" spans="1:8" ht="15.75" x14ac:dyDescent="0.25">
      <c r="B22" s="71"/>
    </row>
    <row r="23" spans="1:8" ht="15.75" x14ac:dyDescent="0.25">
      <c r="B23" s="71"/>
      <c r="H23" s="79" t="s">
        <v>116</v>
      </c>
    </row>
    <row r="24" spans="1:8" ht="15.75" x14ac:dyDescent="0.25">
      <c r="B24" s="71"/>
    </row>
    <row r="25" spans="1:8" ht="15.75" x14ac:dyDescent="0.25">
      <c r="B25" s="71"/>
      <c r="H25" s="74" t="s">
        <v>69</v>
      </c>
    </row>
    <row r="26" spans="1:8" ht="15.75" x14ac:dyDescent="0.25">
      <c r="B26" s="71"/>
      <c r="H26" s="74" t="s">
        <v>16</v>
      </c>
    </row>
    <row r="27" spans="1:8" ht="15" x14ac:dyDescent="0.25">
      <c r="H27" s="74" t="s">
        <v>17</v>
      </c>
    </row>
    <row r="29" spans="1:8" ht="15.75" x14ac:dyDescent="0.25">
      <c r="A29" s="72" t="s">
        <v>26</v>
      </c>
    </row>
    <row r="30" spans="1:8" ht="15.75" x14ac:dyDescent="0.25">
      <c r="B30" s="75" t="s">
        <v>150</v>
      </c>
    </row>
    <row r="31" spans="1:8" ht="15.75" x14ac:dyDescent="0.25">
      <c r="B31" s="75" t="s">
        <v>183</v>
      </c>
    </row>
    <row r="32" spans="1:8" ht="15.75" x14ac:dyDescent="0.25">
      <c r="B32" s="75" t="s">
        <v>184</v>
      </c>
    </row>
    <row r="33" spans="1:17" ht="15.75" x14ac:dyDescent="0.25">
      <c r="B33" s="75" t="s">
        <v>185</v>
      </c>
    </row>
    <row r="34" spans="1:17" ht="15.75" x14ac:dyDescent="0.25">
      <c r="B34" s="75" t="s">
        <v>186</v>
      </c>
      <c r="M34" s="82"/>
      <c r="N34" s="82"/>
      <c r="O34" s="82"/>
      <c r="P34" s="82"/>
      <c r="Q34" s="83"/>
    </row>
    <row r="35" spans="1:17" ht="15.75" x14ac:dyDescent="0.25">
      <c r="B35" s="75" t="s">
        <v>119</v>
      </c>
    </row>
    <row r="37" spans="1:17" ht="15.75" x14ac:dyDescent="0.25">
      <c r="B37" s="73" t="s">
        <v>143</v>
      </c>
    </row>
    <row r="40" spans="1:17" ht="18.75" x14ac:dyDescent="0.3">
      <c r="A40" s="73" t="s">
        <v>144</v>
      </c>
    </row>
    <row r="41" spans="1:17" ht="15.75" x14ac:dyDescent="0.25">
      <c r="B41" s="75" t="s">
        <v>148</v>
      </c>
    </row>
    <row r="42" spans="1:17" ht="15.75" x14ac:dyDescent="0.25">
      <c r="B42" s="75" t="s">
        <v>203</v>
      </c>
    </row>
    <row r="43" spans="1:17" ht="15.75" x14ac:dyDescent="0.25">
      <c r="B43" s="78" t="s">
        <v>204</v>
      </c>
    </row>
    <row r="44" spans="1:17" ht="15.75" x14ac:dyDescent="0.25">
      <c r="B44" s="75" t="s">
        <v>187</v>
      </c>
    </row>
    <row r="47" spans="1:17" ht="15.75" x14ac:dyDescent="0.25">
      <c r="A47" s="73" t="s">
        <v>107</v>
      </c>
    </row>
    <row r="48" spans="1:17" ht="15.75" x14ac:dyDescent="0.25">
      <c r="B48" s="75" t="s">
        <v>188</v>
      </c>
    </row>
    <row r="49" spans="1:3" ht="15.75" x14ac:dyDescent="0.25">
      <c r="B49" s="75" t="s">
        <v>201</v>
      </c>
    </row>
    <row r="50" spans="1:3" ht="15.75" x14ac:dyDescent="0.25">
      <c r="B50" s="75" t="s">
        <v>202</v>
      </c>
    </row>
    <row r="51" spans="1:3" ht="15.75" x14ac:dyDescent="0.25">
      <c r="B51" s="75" t="s">
        <v>111</v>
      </c>
    </row>
    <row r="53" spans="1:3" ht="15.75" x14ac:dyDescent="0.25">
      <c r="B53" s="76" t="s">
        <v>149</v>
      </c>
    </row>
    <row r="56" spans="1:3" ht="15.75" x14ac:dyDescent="0.25">
      <c r="A56" s="73" t="s">
        <v>151</v>
      </c>
    </row>
    <row r="57" spans="1:3" ht="15.75" x14ac:dyDescent="0.25">
      <c r="B57" s="75" t="s">
        <v>153</v>
      </c>
    </row>
    <row r="59" spans="1:3" ht="15.75" x14ac:dyDescent="0.25">
      <c r="B59" s="75" t="s">
        <v>155</v>
      </c>
    </row>
    <row r="60" spans="1:3" ht="15.75" x14ac:dyDescent="0.25">
      <c r="C60" s="75"/>
    </row>
    <row r="61" spans="1:3" ht="15.75" x14ac:dyDescent="0.25">
      <c r="B61" s="75" t="s">
        <v>152</v>
      </c>
    </row>
    <row r="62" spans="1:3" ht="15.75" x14ac:dyDescent="0.25">
      <c r="B62" s="75" t="s">
        <v>154</v>
      </c>
    </row>
    <row r="64" spans="1:3" ht="15.75" x14ac:dyDescent="0.25">
      <c r="A64" s="80"/>
      <c r="B64" s="75" t="s">
        <v>156</v>
      </c>
    </row>
    <row r="65" spans="1:2" ht="15.75" x14ac:dyDescent="0.25">
      <c r="B65" s="75" t="s">
        <v>157</v>
      </c>
    </row>
    <row r="67" spans="1:2" ht="15.75" x14ac:dyDescent="0.25">
      <c r="B67" s="78" t="s">
        <v>160</v>
      </c>
    </row>
    <row r="69" spans="1:2" ht="18.75" x14ac:dyDescent="0.3">
      <c r="A69" s="81" t="s">
        <v>158</v>
      </c>
    </row>
  </sheetData>
  <mergeCells count="4">
    <mergeCell ref="A1:K1"/>
    <mergeCell ref="A3:K3"/>
    <mergeCell ref="A4:K4"/>
    <mergeCell ref="A6:K6"/>
  </mergeCells>
  <phoneticPr fontId="6" type="noConversion"/>
  <printOptions horizontalCentered="1" verticalCentered="1"/>
  <pageMargins left="0.5" right="0.5" top="0.5" bottom="0.5" header="0.5" footer="0.5"/>
  <pageSetup scale="81" orientation="portrait"/>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0"/>
  <sheetViews>
    <sheetView showGridLines="0" tabSelected="1" workbookViewId="0">
      <pane ySplit="9" topLeftCell="A10" activePane="bottomLeft" state="frozenSplit"/>
      <selection pane="bottomLeft" activeCell="K5" sqref="K5"/>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5" x14ac:dyDescent="0.25">
      <c r="A1" s="45" t="s">
        <v>108</v>
      </c>
      <c r="B1" s="45"/>
      <c r="C1" s="46"/>
      <c r="D1" s="2"/>
      <c r="E1" s="47" t="s">
        <v>109</v>
      </c>
      <c r="F1" s="46"/>
      <c r="G1" s="46"/>
      <c r="H1" s="47" t="s">
        <v>110</v>
      </c>
      <c r="I1" s="9"/>
      <c r="J1" s="167" t="s">
        <v>178</v>
      </c>
      <c r="K1" s="2"/>
      <c r="L1" s="86"/>
      <c r="M1" s="3"/>
      <c r="N1" s="3"/>
      <c r="O1" s="39"/>
      <c r="P1" s="3"/>
      <c r="Q1" s="3"/>
      <c r="R1" s="3"/>
      <c r="S1" s="3"/>
      <c r="U1" s="4"/>
      <c r="V1" s="4"/>
      <c r="W1" s="4"/>
      <c r="X1" s="4"/>
      <c r="Y1" s="4"/>
      <c r="AG1" s="4"/>
      <c r="AH1" s="4"/>
      <c r="AI1" s="4"/>
      <c r="AJ1" s="4"/>
      <c r="AK1" s="4"/>
    </row>
    <row r="2" spans="1:37" customFormat="1" ht="15" x14ac:dyDescent="0.25">
      <c r="A2" s="153" t="s">
        <v>128</v>
      </c>
      <c r="B2" s="154"/>
      <c r="C2" s="154"/>
      <c r="D2" s="155"/>
      <c r="E2" s="156" t="s">
        <v>129</v>
      </c>
      <c r="F2" s="154"/>
      <c r="G2" s="157"/>
      <c r="H2" s="153" t="s">
        <v>170</v>
      </c>
      <c r="I2" s="154" t="s">
        <v>117</v>
      </c>
      <c r="J2" s="137">
        <f ca="1">D6+1</f>
        <v>42309</v>
      </c>
      <c r="K2" s="2"/>
      <c r="L2" s="196" t="s">
        <v>190</v>
      </c>
      <c r="M2" s="5"/>
      <c r="N2" s="5"/>
      <c r="O2" s="5"/>
      <c r="P2" s="6"/>
      <c r="Q2" s="6"/>
      <c r="R2" s="6"/>
      <c r="T2" s="4"/>
      <c r="U2" s="4"/>
      <c r="V2" s="4"/>
      <c r="W2" s="4"/>
      <c r="X2" s="4"/>
      <c r="AF2" s="4"/>
      <c r="AG2" s="4"/>
      <c r="AH2" s="4"/>
      <c r="AI2" s="4"/>
      <c r="AJ2" s="4"/>
    </row>
    <row r="3" spans="1:37" customFormat="1" ht="15" x14ac:dyDescent="0.25">
      <c r="A3" s="158" t="s">
        <v>169</v>
      </c>
      <c r="B3" s="136"/>
      <c r="C3" s="136"/>
      <c r="D3" s="159"/>
      <c r="E3" s="160" t="s">
        <v>118</v>
      </c>
      <c r="F3" s="136"/>
      <c r="G3" s="161"/>
      <c r="H3" s="158" t="s">
        <v>171</v>
      </c>
      <c r="I3" s="136" t="s">
        <v>120</v>
      </c>
      <c r="J3" s="168" t="s">
        <v>179</v>
      </c>
      <c r="K3" s="2"/>
      <c r="L3" s="196" t="s">
        <v>191</v>
      </c>
      <c r="M3" s="7"/>
      <c r="N3" s="7"/>
      <c r="O3" s="7"/>
      <c r="P3" s="8"/>
      <c r="Q3" s="8"/>
      <c r="R3" s="8"/>
      <c r="T3" s="4"/>
      <c r="U3" s="4"/>
      <c r="V3" s="4"/>
      <c r="W3" s="4"/>
      <c r="X3" s="4"/>
      <c r="AF3" s="4"/>
      <c r="AG3" s="4"/>
      <c r="AH3" s="4"/>
      <c r="AI3" s="4"/>
      <c r="AJ3" s="4"/>
    </row>
    <row r="4" spans="1:37" customFormat="1" ht="15" x14ac:dyDescent="0.25">
      <c r="A4" s="162" t="s">
        <v>72</v>
      </c>
      <c r="B4" s="163"/>
      <c r="C4" s="163"/>
      <c r="D4" s="164"/>
      <c r="E4" s="165" t="s">
        <v>73</v>
      </c>
      <c r="F4" s="163"/>
      <c r="G4" s="166"/>
      <c r="H4" s="162" t="s">
        <v>74</v>
      </c>
      <c r="I4" s="163" t="s">
        <v>127</v>
      </c>
      <c r="J4" s="194">
        <f ca="1">C6</f>
        <v>42338</v>
      </c>
      <c r="K4" s="2"/>
      <c r="L4" s="196" t="s">
        <v>192</v>
      </c>
      <c r="M4" s="7"/>
      <c r="N4" s="7"/>
      <c r="O4" s="7"/>
      <c r="P4" s="8"/>
      <c r="Q4" s="8"/>
      <c r="R4" s="8"/>
      <c r="T4" s="4"/>
      <c r="U4" s="4"/>
      <c r="V4" s="4"/>
      <c r="W4" s="4"/>
      <c r="X4" s="4"/>
      <c r="AF4" s="4"/>
      <c r="AG4" s="4"/>
      <c r="AH4" s="4"/>
      <c r="AI4" s="4"/>
      <c r="AJ4" s="4"/>
    </row>
    <row r="5" spans="1:37" ht="32.25" customHeight="1" x14ac:dyDescent="0.25">
      <c r="A5" s="48" t="s">
        <v>25</v>
      </c>
      <c r="B5" s="49" t="s">
        <v>105</v>
      </c>
      <c r="C5" s="50" t="s">
        <v>173</v>
      </c>
      <c r="D5" s="51" t="s">
        <v>131</v>
      </c>
      <c r="E5" s="43" t="s">
        <v>123</v>
      </c>
      <c r="F5" s="49" t="s">
        <v>159</v>
      </c>
      <c r="G5" s="52" t="s">
        <v>23</v>
      </c>
      <c r="H5" s="140" t="s">
        <v>121</v>
      </c>
      <c r="I5" s="141" t="s">
        <v>122</v>
      </c>
      <c r="J5" s="195" t="s">
        <v>189</v>
      </c>
      <c r="L5" s="196" t="s">
        <v>193</v>
      </c>
    </row>
    <row r="6" spans="1:37" ht="14.25" customHeight="1" x14ac:dyDescent="0.2">
      <c r="A6" s="116">
        <v>1</v>
      </c>
      <c r="B6" s="114" t="s">
        <v>106</v>
      </c>
      <c r="C6" s="115">
        <f ca="1">TODAY()-1</f>
        <v>42338</v>
      </c>
      <c r="D6" s="29">
        <f ca="1">C6-30</f>
        <v>42308</v>
      </c>
      <c r="E6" s="139">
        <f ca="1">C6+A176</f>
        <v>42343</v>
      </c>
      <c r="F6" s="116"/>
      <c r="G6" s="40">
        <f>SUM(W12:W27)</f>
        <v>0</v>
      </c>
      <c r="H6" s="142">
        <f>30-G6</f>
        <v>30</v>
      </c>
      <c r="I6" s="141" t="str">
        <f>IF(H6=0,"Complete","Not Complete Yet")</f>
        <v>Not Complete Yet</v>
      </c>
      <c r="J6" s="209"/>
      <c r="L6" s="197" t="s">
        <v>194</v>
      </c>
    </row>
    <row r="7" spans="1:37" ht="6.75" customHeight="1" x14ac:dyDescent="0.2">
      <c r="B7" s="85">
        <f>IF(B6="Male",1,2)</f>
        <v>1</v>
      </c>
    </row>
    <row r="8" spans="1:37" ht="19.5" customHeight="1" thickBot="1" x14ac:dyDescent="0.25">
      <c r="A8" s="220" t="s">
        <v>132</v>
      </c>
      <c r="B8" s="220"/>
      <c r="C8" s="220"/>
      <c r="D8" s="220"/>
      <c r="E8" s="220"/>
      <c r="F8" s="220"/>
      <c r="G8" s="220"/>
      <c r="H8" s="174">
        <f ca="1">TODAY()</f>
        <v>42339</v>
      </c>
      <c r="I8" s="143" t="s">
        <v>177</v>
      </c>
    </row>
    <row r="9" spans="1:37" s="38" customFormat="1" ht="15.75" customHeight="1" thickBot="1" x14ac:dyDescent="0.3">
      <c r="A9" s="170" t="s">
        <v>162</v>
      </c>
      <c r="B9" s="170" t="s">
        <v>163</v>
      </c>
      <c r="C9" s="171" t="s">
        <v>164</v>
      </c>
      <c r="D9" s="170" t="s">
        <v>165</v>
      </c>
      <c r="E9" s="171" t="s">
        <v>166</v>
      </c>
      <c r="F9" s="170" t="s">
        <v>167</v>
      </c>
      <c r="G9" s="172" t="s">
        <v>168</v>
      </c>
      <c r="H9" s="102"/>
      <c r="I9" s="44"/>
      <c r="J9" s="37"/>
    </row>
    <row r="10" spans="1:37" ht="20.25" customHeight="1" x14ac:dyDescent="0.2">
      <c r="A10" s="144">
        <f t="shared" ref="A10:F10" ca="1" si="0">B10-1</f>
        <v>42302</v>
      </c>
      <c r="B10" s="144">
        <f t="shared" ca="1" si="0"/>
        <v>42303</v>
      </c>
      <c r="C10" s="145">
        <f t="shared" ca="1" si="0"/>
        <v>42304</v>
      </c>
      <c r="D10" s="144">
        <f t="shared" ca="1" si="0"/>
        <v>42305</v>
      </c>
      <c r="E10" s="144">
        <f t="shared" ca="1" si="0"/>
        <v>42306</v>
      </c>
      <c r="F10" s="144">
        <f t="shared" ca="1" si="0"/>
        <v>42307</v>
      </c>
      <c r="G10" s="146">
        <f ca="1">A13-1</f>
        <v>42308</v>
      </c>
      <c r="H10" s="221" t="s">
        <v>172</v>
      </c>
      <c r="I10" s="222"/>
      <c r="J10" s="222"/>
      <c r="O10" s="86"/>
      <c r="P10" s="86"/>
      <c r="Q10" s="86"/>
      <c r="S10" s="109" t="s">
        <v>124</v>
      </c>
      <c r="T10" s="110" t="s">
        <v>125</v>
      </c>
      <c r="U10" s="110" t="s">
        <v>126</v>
      </c>
      <c r="V10" s="110" t="s">
        <v>130</v>
      </c>
      <c r="W10" s="110" t="s">
        <v>22</v>
      </c>
      <c r="X10" s="86"/>
    </row>
    <row r="11" spans="1:37" ht="12.75" customHeight="1" x14ac:dyDescent="0.2">
      <c r="A11" s="147"/>
      <c r="B11" s="148"/>
      <c r="C11" s="149"/>
      <c r="D11" s="148"/>
      <c r="E11" s="150"/>
      <c r="F11" s="147"/>
      <c r="G11" s="151"/>
      <c r="H11" s="107"/>
      <c r="I11"/>
      <c r="J11"/>
      <c r="K11"/>
      <c r="L11"/>
      <c r="M11"/>
      <c r="O11" s="86"/>
      <c r="P11" s="86"/>
      <c r="Q11" s="86"/>
      <c r="S11" s="86"/>
      <c r="T11" s="86"/>
      <c r="U11" s="86"/>
      <c r="V11" s="86"/>
      <c r="W11" s="86"/>
      <c r="X11" s="86"/>
    </row>
    <row r="12" spans="1:37" ht="39.75" customHeight="1" x14ac:dyDescent="0.2">
      <c r="A12" s="53"/>
      <c r="B12" s="53"/>
      <c r="C12" s="53"/>
      <c r="D12" s="53"/>
      <c r="E12" s="53"/>
      <c r="F12" s="53"/>
      <c r="G12" s="53"/>
      <c r="H12" s="107"/>
      <c r="J12" s="107"/>
      <c r="K12" s="107"/>
      <c r="L12" s="107"/>
      <c r="M12"/>
      <c r="O12" s="86"/>
      <c r="P12" s="86"/>
      <c r="Q12" s="86"/>
      <c r="S12" s="87">
        <f>SUM(A12:G12)</f>
        <v>0</v>
      </c>
      <c r="T12" s="87">
        <f>COUNTIF(A12:G12,"0")</f>
        <v>0</v>
      </c>
      <c r="U12" s="88">
        <f>(IF(B7=1,COUNTIF(A12:G12,"&gt;4"),COUNTIF(A12:G12,"&gt;=4")))</f>
        <v>0</v>
      </c>
      <c r="V12" s="88">
        <f>COUNTIF(A12:G12,"&gt;0")</f>
        <v>0</v>
      </c>
      <c r="W12" s="89">
        <f>T12+V12</f>
        <v>0</v>
      </c>
      <c r="X12" s="86"/>
    </row>
    <row r="13" spans="1:37" ht="20.25" customHeight="1" x14ac:dyDescent="0.2">
      <c r="A13" s="152">
        <f t="shared" ref="A13:F13" ca="1" si="1">B13-1</f>
        <v>42309</v>
      </c>
      <c r="B13" s="152">
        <f t="shared" ca="1" si="1"/>
        <v>42310</v>
      </c>
      <c r="C13" s="152">
        <f t="shared" ca="1" si="1"/>
        <v>42311</v>
      </c>
      <c r="D13" s="152">
        <f t="shared" ca="1" si="1"/>
        <v>42312</v>
      </c>
      <c r="E13" s="152">
        <f t="shared" ca="1" si="1"/>
        <v>42313</v>
      </c>
      <c r="F13" s="152">
        <f t="shared" ca="1" si="1"/>
        <v>42314</v>
      </c>
      <c r="G13" s="152">
        <f ca="1">A16-1</f>
        <v>42315</v>
      </c>
      <c r="H13" s="107"/>
      <c r="J13" s="107"/>
      <c r="K13" s="107"/>
      <c r="L13"/>
      <c r="M13"/>
      <c r="O13" s="86"/>
      <c r="P13" s="90"/>
      <c r="Q13" s="90"/>
      <c r="R13" s="10"/>
      <c r="S13" s="86"/>
      <c r="T13" s="86"/>
      <c r="U13" s="111"/>
      <c r="V13" s="111"/>
      <c r="W13" s="111"/>
      <c r="X13" s="86"/>
    </row>
    <row r="14" spans="1:37" ht="12.75" customHeight="1" x14ac:dyDescent="0.2">
      <c r="A14" s="147"/>
      <c r="B14" s="148"/>
      <c r="C14" s="149"/>
      <c r="D14" s="148"/>
      <c r="E14" s="150"/>
      <c r="F14" s="147"/>
      <c r="G14" s="151"/>
      <c r="H14" s="107"/>
      <c r="J14" s="107"/>
      <c r="K14" s="107"/>
      <c r="L14" s="107"/>
      <c r="M14"/>
      <c r="O14" s="86"/>
      <c r="P14" s="86"/>
      <c r="Q14" s="86"/>
      <c r="S14" s="86"/>
      <c r="T14" s="86"/>
      <c r="U14" s="88"/>
      <c r="V14" s="88"/>
      <c r="W14" s="86"/>
      <c r="X14" s="86"/>
    </row>
    <row r="15" spans="1:37" ht="39.75" customHeight="1" x14ac:dyDescent="0.2">
      <c r="A15" s="53"/>
      <c r="B15" s="53"/>
      <c r="C15" s="53"/>
      <c r="D15" s="53"/>
      <c r="E15" s="53"/>
      <c r="F15" s="53"/>
      <c r="G15" s="53"/>
      <c r="H15" s="107"/>
      <c r="J15" s="107"/>
      <c r="K15"/>
      <c r="L15"/>
      <c r="M15"/>
      <c r="O15" s="86"/>
      <c r="P15" s="86"/>
      <c r="Q15" s="86"/>
      <c r="S15" s="87">
        <f>SUM(A15:G15)</f>
        <v>0</v>
      </c>
      <c r="T15" s="87">
        <f>COUNTIF(A15:G15,"0")</f>
        <v>0</v>
      </c>
      <c r="U15" s="88">
        <f>(IF(B7=1,COUNTIF(A15:G15,"&gt;4"),COUNTIF(A15:G15,"&gt;=4")))</f>
        <v>0</v>
      </c>
      <c r="V15" s="88">
        <f>COUNTIF(A15:G15,"&gt;0")</f>
        <v>0</v>
      </c>
      <c r="W15" s="89">
        <f>T15+V15</f>
        <v>0</v>
      </c>
      <c r="X15" s="86"/>
    </row>
    <row r="16" spans="1:37" ht="20.25" customHeight="1" x14ac:dyDescent="0.2">
      <c r="A16" s="152">
        <f t="shared" ref="A16:F16" ca="1" si="2">B16-1</f>
        <v>42316</v>
      </c>
      <c r="B16" s="152">
        <f t="shared" ca="1" si="2"/>
        <v>42317</v>
      </c>
      <c r="C16" s="152">
        <f t="shared" ca="1" si="2"/>
        <v>42318</v>
      </c>
      <c r="D16" s="152">
        <f t="shared" ca="1" si="2"/>
        <v>42319</v>
      </c>
      <c r="E16" s="169">
        <f t="shared" ca="1" si="2"/>
        <v>42320</v>
      </c>
      <c r="F16" s="152">
        <f t="shared" ca="1" si="2"/>
        <v>42321</v>
      </c>
      <c r="G16" s="152">
        <f ca="1">A19-1</f>
        <v>42322</v>
      </c>
      <c r="H16" s="107"/>
      <c r="J16" s="107"/>
      <c r="K16" s="107"/>
      <c r="L16"/>
      <c r="M16"/>
      <c r="O16" s="86"/>
      <c r="P16" s="86"/>
      <c r="Q16" s="86"/>
      <c r="S16" s="110"/>
      <c r="T16" s="110"/>
      <c r="U16" s="88"/>
      <c r="V16" s="88"/>
      <c r="W16" s="111"/>
      <c r="X16" s="86"/>
    </row>
    <row r="17" spans="1:24" x14ac:dyDescent="0.2">
      <c r="A17" s="147"/>
      <c r="B17" s="150"/>
      <c r="C17" s="149"/>
      <c r="D17" s="148"/>
      <c r="E17" s="150"/>
      <c r="F17" s="148"/>
      <c r="G17" s="151"/>
      <c r="H17" s="107"/>
      <c r="J17" s="107"/>
      <c r="K17"/>
      <c r="L17"/>
      <c r="M17"/>
      <c r="O17" s="86"/>
      <c r="P17" s="86"/>
      <c r="Q17" s="86"/>
      <c r="S17" s="86"/>
      <c r="T17" s="86"/>
      <c r="U17" s="111"/>
      <c r="V17" s="111"/>
      <c r="W17" s="86"/>
      <c r="X17" s="86"/>
    </row>
    <row r="18" spans="1:24" ht="39.75" customHeight="1" x14ac:dyDescent="0.2">
      <c r="A18" s="53"/>
      <c r="B18" s="53"/>
      <c r="C18" s="53"/>
      <c r="D18" s="53"/>
      <c r="E18" s="53"/>
      <c r="F18" s="53"/>
      <c r="G18" s="53"/>
      <c r="H18" s="107"/>
      <c r="J18" s="107"/>
      <c r="K18" s="107"/>
      <c r="L18" s="107"/>
      <c r="M18" s="107"/>
      <c r="O18" s="86"/>
      <c r="P18" s="86"/>
      <c r="Q18" s="86"/>
      <c r="S18" s="87">
        <f>SUM(A18:G18)</f>
        <v>0</v>
      </c>
      <c r="T18" s="87">
        <f>COUNTIF(A18:G18,"0")</f>
        <v>0</v>
      </c>
      <c r="U18" s="88">
        <f>(IF(B7=1,COUNTIF(A18:G18,"&gt;4"),COUNTIF(A18:G18,"&gt;=4")))</f>
        <v>0</v>
      </c>
      <c r="V18" s="88">
        <f>COUNTIF(A18:G18,"&gt;0")</f>
        <v>0</v>
      </c>
      <c r="W18" s="89">
        <f>T18+V18</f>
        <v>0</v>
      </c>
      <c r="X18" s="86"/>
    </row>
    <row r="19" spans="1:24" ht="20.25" customHeight="1" x14ac:dyDescent="0.2">
      <c r="A19" s="152">
        <f t="shared" ref="A19:F19" ca="1" si="3">B19-1</f>
        <v>42323</v>
      </c>
      <c r="B19" s="152">
        <f t="shared" ca="1" si="3"/>
        <v>42324</v>
      </c>
      <c r="C19" s="152">
        <f t="shared" ca="1" si="3"/>
        <v>42325</v>
      </c>
      <c r="D19" s="152">
        <f t="shared" ca="1" si="3"/>
        <v>42326</v>
      </c>
      <c r="E19" s="152">
        <f t="shared" ca="1" si="3"/>
        <v>42327</v>
      </c>
      <c r="F19" s="152">
        <f t="shared" ca="1" si="3"/>
        <v>42328</v>
      </c>
      <c r="G19" s="152">
        <f ca="1">A22-1</f>
        <v>42329</v>
      </c>
      <c r="H19" s="107"/>
      <c r="J19" s="107"/>
      <c r="K19" s="107"/>
      <c r="L19" s="107"/>
      <c r="M19"/>
      <c r="O19" s="86"/>
      <c r="P19" s="86"/>
      <c r="Q19" s="86"/>
      <c r="S19" s="86"/>
      <c r="T19" s="110"/>
      <c r="U19" s="111"/>
      <c r="V19" s="111"/>
      <c r="W19" s="111"/>
      <c r="X19" s="86"/>
    </row>
    <row r="20" spans="1:24" ht="12.75" customHeight="1" x14ac:dyDescent="0.2">
      <c r="A20" s="150"/>
      <c r="B20" s="150"/>
      <c r="C20" s="149"/>
      <c r="D20" s="148"/>
      <c r="E20" s="150"/>
      <c r="F20" s="148"/>
      <c r="G20" s="151"/>
      <c r="H20" s="107"/>
      <c r="I20"/>
      <c r="J20"/>
      <c r="K20"/>
      <c r="L20"/>
      <c r="M20"/>
      <c r="O20" s="86"/>
      <c r="P20" s="86"/>
      <c r="Q20" s="86"/>
      <c r="S20" s="86"/>
      <c r="T20" s="86"/>
      <c r="U20" s="88"/>
      <c r="V20" s="88"/>
      <c r="W20" s="89"/>
      <c r="X20" s="86"/>
    </row>
    <row r="21" spans="1:24" ht="39.75" customHeight="1" x14ac:dyDescent="0.2">
      <c r="A21" s="53"/>
      <c r="B21" s="53"/>
      <c r="C21" s="53"/>
      <c r="D21" s="53"/>
      <c r="E21" s="53"/>
      <c r="F21" s="53"/>
      <c r="G21" s="53"/>
      <c r="H21" s="107"/>
      <c r="J21" s="107"/>
      <c r="K21" s="107"/>
      <c r="L21"/>
      <c r="M21"/>
      <c r="O21" s="86"/>
      <c r="P21" s="86"/>
      <c r="Q21" s="86"/>
      <c r="S21" s="87">
        <f>SUM(A21:G21)</f>
        <v>0</v>
      </c>
      <c r="T21" s="87">
        <f>COUNTIF(A21:G21,"0")</f>
        <v>0</v>
      </c>
      <c r="U21" s="88">
        <f>(IF(B7=1,COUNTIF(A21:G21,"&gt;4"),COUNTIF(A21:G21,"&gt;=4")))</f>
        <v>0</v>
      </c>
      <c r="V21" s="88">
        <f>COUNTIF(A21:G21,"&gt;0")</f>
        <v>0</v>
      </c>
      <c r="W21" s="89">
        <f>T21+V21</f>
        <v>0</v>
      </c>
      <c r="X21" s="86"/>
    </row>
    <row r="22" spans="1:24" ht="20.25" customHeight="1" x14ac:dyDescent="0.2">
      <c r="A22" s="152">
        <f t="shared" ref="A22:F22" ca="1" si="4">B22-1</f>
        <v>42330</v>
      </c>
      <c r="B22" s="152">
        <f t="shared" ca="1" si="4"/>
        <v>42331</v>
      </c>
      <c r="C22" s="152">
        <f t="shared" ca="1" si="4"/>
        <v>42332</v>
      </c>
      <c r="D22" s="152">
        <f t="shared" ca="1" si="4"/>
        <v>42333</v>
      </c>
      <c r="E22" s="152">
        <f t="shared" ca="1" si="4"/>
        <v>42334</v>
      </c>
      <c r="F22" s="152">
        <f t="shared" ca="1" si="4"/>
        <v>42335</v>
      </c>
      <c r="G22" s="152">
        <f ca="1">A25-1</f>
        <v>42336</v>
      </c>
      <c r="H22" s="107"/>
      <c r="J22" s="107"/>
      <c r="K22" s="107"/>
      <c r="L22"/>
      <c r="M22"/>
      <c r="O22" s="86"/>
      <c r="P22" s="86"/>
      <c r="Q22" s="86"/>
      <c r="S22" s="110"/>
      <c r="T22" s="110"/>
      <c r="U22" s="88"/>
      <c r="V22" s="88"/>
      <c r="W22" s="89"/>
      <c r="X22" s="86"/>
    </row>
    <row r="23" spans="1:24" ht="12.75" customHeight="1" x14ac:dyDescent="0.2">
      <c r="A23" s="150"/>
      <c r="B23" s="150"/>
      <c r="C23" s="149"/>
      <c r="D23" s="148"/>
      <c r="E23" s="150"/>
      <c r="F23" s="148"/>
      <c r="G23" s="151"/>
      <c r="H23" s="107"/>
      <c r="J23" s="107"/>
      <c r="K23" s="107"/>
      <c r="L23"/>
      <c r="M23"/>
      <c r="O23" s="86"/>
      <c r="P23" s="86"/>
      <c r="Q23" s="86"/>
      <c r="S23" s="86"/>
      <c r="T23" s="86"/>
      <c r="U23" s="86"/>
      <c r="V23" s="86"/>
      <c r="W23" s="111"/>
      <c r="X23" s="86"/>
    </row>
    <row r="24" spans="1:24" ht="39.75" customHeight="1" x14ac:dyDescent="0.2">
      <c r="A24" s="53"/>
      <c r="B24" s="53"/>
      <c r="C24" s="53"/>
      <c r="D24" s="53"/>
      <c r="E24" s="53"/>
      <c r="F24" s="53"/>
      <c r="G24" s="53"/>
      <c r="H24" s="55"/>
      <c r="O24" s="86"/>
      <c r="P24" s="86"/>
      <c r="Q24" s="86"/>
      <c r="S24" s="87">
        <f>SUM(A24:G24)</f>
        <v>0</v>
      </c>
      <c r="T24" s="87">
        <f>COUNTIF(A24:G24,"0")</f>
        <v>0</v>
      </c>
      <c r="U24" s="88">
        <f>(IF(B7=1,COUNTIF(A24:G24,"&gt;4"),COUNTIF(A24:G24,"&gt;=4")))</f>
        <v>0</v>
      </c>
      <c r="V24" s="88">
        <f>COUNTIF(A24:G24,"&gt;0")</f>
        <v>0</v>
      </c>
      <c r="W24" s="89">
        <f>T24+V24</f>
        <v>0</v>
      </c>
      <c r="X24" s="86"/>
    </row>
    <row r="25" spans="1:24" ht="20.25" customHeight="1" x14ac:dyDescent="0.2">
      <c r="A25" s="152">
        <f t="shared" ref="A25:F25" ca="1" si="5">B25-1</f>
        <v>42337</v>
      </c>
      <c r="B25" s="152">
        <f t="shared" ca="1" si="5"/>
        <v>42338</v>
      </c>
      <c r="C25" s="152">
        <f t="shared" ca="1" si="5"/>
        <v>42339</v>
      </c>
      <c r="D25" s="152">
        <f t="shared" ca="1" si="5"/>
        <v>42340</v>
      </c>
      <c r="E25" s="152">
        <f t="shared" ca="1" si="5"/>
        <v>42341</v>
      </c>
      <c r="F25" s="152">
        <f t="shared" ca="1" si="5"/>
        <v>42342</v>
      </c>
      <c r="G25" s="152">
        <f ca="1">E6</f>
        <v>42343</v>
      </c>
      <c r="H25" s="55"/>
      <c r="O25" s="86"/>
      <c r="P25" s="86"/>
      <c r="Q25" s="86"/>
      <c r="S25" s="86"/>
      <c r="T25" s="110"/>
      <c r="U25" s="86"/>
      <c r="V25" s="86"/>
      <c r="W25" s="86"/>
      <c r="X25" s="86"/>
    </row>
    <row r="26" spans="1:24" ht="15.75" x14ac:dyDescent="0.2">
      <c r="A26" s="150"/>
      <c r="B26" s="150"/>
      <c r="C26" s="149"/>
      <c r="D26" s="148"/>
      <c r="E26" s="149"/>
      <c r="F26" s="149"/>
      <c r="G26" s="147"/>
      <c r="H26" s="55"/>
      <c r="O26" s="86"/>
      <c r="P26" s="86"/>
      <c r="Q26" s="86"/>
      <c r="S26" s="86"/>
      <c r="T26" s="86"/>
      <c r="U26" s="86"/>
      <c r="V26" s="86"/>
      <c r="W26" s="86"/>
      <c r="X26" s="86"/>
    </row>
    <row r="27" spans="1:24" ht="39.75" customHeight="1" thickBot="1" x14ac:dyDescent="0.25">
      <c r="A27" s="54"/>
      <c r="B27" s="54"/>
      <c r="C27" s="54"/>
      <c r="D27" s="103"/>
      <c r="E27" s="54"/>
      <c r="F27" s="54"/>
      <c r="G27" s="198"/>
      <c r="H27" s="55"/>
      <c r="O27" s="86"/>
      <c r="P27" s="86"/>
      <c r="Q27" s="86"/>
      <c r="S27" s="87">
        <f>SUM(A27:G27)</f>
        <v>0</v>
      </c>
      <c r="T27" s="87">
        <f>COUNTIF(A27:G27,"0")</f>
        <v>0</v>
      </c>
      <c r="U27" s="88">
        <f>(IF(B7=1,COUNTIF(A27:G27,"&gt;4"),COUNTIF(A27:G27,"&gt;=4")))</f>
        <v>0</v>
      </c>
      <c r="V27" s="88">
        <f>COUNTIF(A27:G27,"&gt;0")</f>
        <v>0</v>
      </c>
      <c r="W27" s="89">
        <f>T27+V27</f>
        <v>0</v>
      </c>
      <c r="X27" s="86"/>
    </row>
    <row r="28" spans="1:24" ht="19.5" customHeight="1" x14ac:dyDescent="0.25">
      <c r="A28" s="210" t="s">
        <v>198</v>
      </c>
      <c r="B28" s="211"/>
      <c r="C28" s="211"/>
      <c r="D28" s="211"/>
      <c r="E28" s="211"/>
      <c r="F28" s="211"/>
      <c r="G28" s="211"/>
      <c r="H28" s="199"/>
      <c r="I28" s="207"/>
      <c r="O28" s="86"/>
      <c r="P28" s="86"/>
      <c r="Q28" s="86"/>
      <c r="S28" s="87"/>
      <c r="T28" s="87"/>
      <c r="U28" s="88"/>
      <c r="V28" s="88"/>
      <c r="W28" s="89"/>
      <c r="X28" s="86"/>
    </row>
    <row r="29" spans="1:24" ht="27.75" customHeight="1" thickBot="1" x14ac:dyDescent="0.25">
      <c r="A29" s="212" t="s">
        <v>199</v>
      </c>
      <c r="B29" s="213"/>
      <c r="C29" s="213"/>
      <c r="D29" s="213"/>
      <c r="E29" s="213"/>
      <c r="F29" s="213"/>
      <c r="G29" s="213"/>
      <c r="H29" s="201"/>
      <c r="I29" s="207"/>
      <c r="J29" s="86">
        <v>1</v>
      </c>
      <c r="O29" s="86"/>
      <c r="P29" s="86"/>
      <c r="Q29" s="86"/>
      <c r="S29" s="87"/>
      <c r="T29" s="87"/>
      <c r="U29" s="88"/>
      <c r="V29" s="88"/>
      <c r="W29" s="89"/>
      <c r="X29" s="86"/>
    </row>
    <row r="30" spans="1:24" ht="25.5" customHeight="1" thickBot="1" x14ac:dyDescent="0.3">
      <c r="A30" s="203" t="s">
        <v>195</v>
      </c>
      <c r="B30" s="200"/>
      <c r="C30" s="200"/>
      <c r="D30" s="200"/>
      <c r="E30" s="200"/>
      <c r="F30" s="200"/>
      <c r="G30" s="200"/>
      <c r="H30" s="208"/>
      <c r="I30" s="207"/>
      <c r="J30" s="86">
        <v>2</v>
      </c>
      <c r="O30" s="86"/>
      <c r="P30" s="86"/>
      <c r="Q30" s="86"/>
      <c r="S30" s="87"/>
      <c r="T30" s="87"/>
      <c r="U30" s="88"/>
      <c r="V30" s="88"/>
      <c r="W30" s="89"/>
      <c r="X30" s="86"/>
    </row>
    <row r="31" spans="1:24" ht="28.5" customHeight="1" x14ac:dyDescent="0.25">
      <c r="A31" s="203" t="s">
        <v>196</v>
      </c>
      <c r="B31" s="200"/>
      <c r="C31" s="200"/>
      <c r="D31" s="200"/>
      <c r="E31" s="200"/>
      <c r="F31" s="200"/>
      <c r="G31" s="200"/>
      <c r="H31" s="205"/>
      <c r="I31" s="207"/>
      <c r="J31" s="86">
        <v>3</v>
      </c>
      <c r="O31" s="86"/>
      <c r="P31" s="86"/>
      <c r="Q31" s="86"/>
      <c r="S31" s="87"/>
      <c r="T31" s="87"/>
      <c r="U31" s="88"/>
      <c r="V31" s="88"/>
      <c r="W31" s="89"/>
      <c r="X31" s="86"/>
    </row>
    <row r="32" spans="1:24" ht="22.5" customHeight="1" thickBot="1" x14ac:dyDescent="0.3">
      <c r="A32" s="204" t="s">
        <v>197</v>
      </c>
      <c r="B32" s="202"/>
      <c r="C32" s="202"/>
      <c r="D32" s="202"/>
      <c r="E32" s="202"/>
      <c r="F32" s="202"/>
      <c r="G32" s="202"/>
      <c r="H32" s="206"/>
      <c r="I32" s="207"/>
      <c r="J32" s="9"/>
      <c r="O32" s="86"/>
      <c r="P32" s="86"/>
      <c r="Q32" s="86"/>
      <c r="S32" s="87"/>
      <c r="T32" s="87"/>
      <c r="U32" s="88"/>
      <c r="V32" s="88"/>
      <c r="W32" s="89"/>
      <c r="X32" s="86"/>
    </row>
    <row r="33" spans="1:20" x14ac:dyDescent="0.2">
      <c r="A33" s="21"/>
      <c r="B33" s="21"/>
      <c r="C33" s="21"/>
      <c r="D33" s="21"/>
      <c r="E33" s="21"/>
      <c r="F33" s="21"/>
      <c r="G33" s="21"/>
      <c r="H33" s="16"/>
      <c r="I33" s="9"/>
      <c r="J33" s="9"/>
      <c r="K33" s="86"/>
      <c r="L33" s="86"/>
      <c r="M33" s="86"/>
      <c r="N33" s="86"/>
      <c r="O33" s="86"/>
      <c r="P33" s="86"/>
      <c r="Q33" s="86"/>
    </row>
    <row r="34" spans="1:20" ht="19.5" x14ac:dyDescent="0.2">
      <c r="A34" s="25"/>
      <c r="B34" s="25"/>
      <c r="C34" s="25"/>
      <c r="D34" s="41" t="s">
        <v>161</v>
      </c>
      <c r="E34" s="25"/>
      <c r="F34" s="25"/>
      <c r="G34" s="25"/>
      <c r="I34" s="87"/>
      <c r="J34" s="87"/>
      <c r="K34" s="88"/>
      <c r="L34" s="88"/>
      <c r="M34" s="89"/>
      <c r="N34" s="86"/>
      <c r="O34" s="86"/>
      <c r="P34" s="86"/>
      <c r="Q34" s="86"/>
    </row>
    <row r="35" spans="1:20" x14ac:dyDescent="0.2">
      <c r="A35" s="21"/>
      <c r="B35" s="21"/>
      <c r="C35" s="21"/>
      <c r="D35" s="21"/>
      <c r="E35" s="21"/>
      <c r="F35" s="21"/>
      <c r="G35" s="21"/>
      <c r="H35" s="16"/>
      <c r="I35" s="86"/>
      <c r="J35" s="86"/>
      <c r="K35" s="86"/>
      <c r="L35" s="86"/>
      <c r="M35" s="86"/>
      <c r="N35" s="86"/>
      <c r="O35" s="86"/>
      <c r="P35" s="86"/>
      <c r="Q35" s="86"/>
    </row>
    <row r="36" spans="1:20" ht="15.75" x14ac:dyDescent="0.2">
      <c r="A36" s="56"/>
      <c r="B36" s="56"/>
      <c r="C36" s="56"/>
      <c r="D36" s="56"/>
      <c r="E36" s="56"/>
      <c r="F36" s="56"/>
      <c r="G36" s="117"/>
      <c r="H36" s="55"/>
      <c r="I36" s="106"/>
      <c r="J36" s="106"/>
      <c r="K36" s="106"/>
      <c r="L36" s="106"/>
      <c r="M36" s="106"/>
      <c r="N36" s="106"/>
      <c r="O36" s="106"/>
      <c r="P36" s="106"/>
      <c r="Q36" s="106"/>
      <c r="R36" s="106"/>
      <c r="S36" s="106"/>
      <c r="T36" s="106"/>
    </row>
    <row r="37" spans="1:20" ht="15.75" x14ac:dyDescent="0.2">
      <c r="A37" s="57"/>
      <c r="B37" s="57"/>
      <c r="C37" s="57"/>
      <c r="D37" s="57"/>
      <c r="E37" s="57"/>
      <c r="F37" s="57"/>
      <c r="G37" s="57"/>
      <c r="H37" s="55"/>
      <c r="I37" s="118"/>
      <c r="J37" s="118"/>
      <c r="K37" s="119"/>
      <c r="L37" s="119"/>
      <c r="M37" s="120"/>
      <c r="N37" s="106"/>
      <c r="O37" s="106"/>
      <c r="P37" s="106"/>
      <c r="Q37" s="106"/>
      <c r="R37" s="106"/>
      <c r="S37" s="106"/>
      <c r="T37" s="106"/>
    </row>
    <row r="38" spans="1:20" ht="15.75" x14ac:dyDescent="0.2">
      <c r="A38" s="121"/>
      <c r="B38" s="121"/>
      <c r="C38" s="121"/>
      <c r="D38" s="121"/>
      <c r="E38" s="121"/>
      <c r="F38" s="121"/>
      <c r="G38" s="121"/>
      <c r="H38" s="55"/>
      <c r="I38" s="106"/>
      <c r="J38" s="106"/>
      <c r="K38" s="106"/>
      <c r="L38" s="106"/>
      <c r="M38" s="106"/>
      <c r="N38" s="106"/>
      <c r="O38" s="106"/>
      <c r="P38" s="106"/>
      <c r="Q38" s="106"/>
      <c r="R38" s="106"/>
      <c r="S38" s="106"/>
      <c r="T38" s="106"/>
    </row>
    <row r="39" spans="1:20" ht="15.75" x14ac:dyDescent="0.2">
      <c r="A39" s="56"/>
      <c r="B39" s="56"/>
      <c r="C39" s="56"/>
      <c r="D39" s="56"/>
      <c r="E39" s="56"/>
      <c r="F39" s="56"/>
      <c r="G39" s="117"/>
      <c r="H39" s="55"/>
      <c r="I39" s="106"/>
      <c r="J39" s="106"/>
      <c r="K39" s="106"/>
      <c r="L39" s="106"/>
      <c r="M39" s="106"/>
      <c r="N39" s="106"/>
      <c r="O39" s="106"/>
      <c r="P39" s="106"/>
      <c r="Q39" s="106"/>
      <c r="R39" s="106"/>
      <c r="S39" s="106"/>
      <c r="T39" s="106"/>
    </row>
    <row r="40" spans="1:20" ht="15.75" x14ac:dyDescent="0.2">
      <c r="A40" s="57"/>
      <c r="B40" s="57"/>
      <c r="C40" s="57"/>
      <c r="D40" s="57"/>
      <c r="E40" s="57"/>
      <c r="F40" s="57"/>
      <c r="G40" s="57"/>
      <c r="H40" s="55"/>
      <c r="I40" s="118"/>
      <c r="J40" s="118"/>
      <c r="K40" s="119"/>
      <c r="L40" s="119"/>
      <c r="M40" s="120"/>
      <c r="N40" s="106"/>
      <c r="O40" s="106"/>
      <c r="P40" s="106"/>
      <c r="Q40" s="106"/>
      <c r="R40" s="106"/>
      <c r="S40" s="106"/>
      <c r="T40" s="106"/>
    </row>
    <row r="41" spans="1:20" ht="15.75" x14ac:dyDescent="0.2">
      <c r="A41" s="121"/>
      <c r="B41" s="121"/>
      <c r="C41" s="121"/>
      <c r="D41" s="121"/>
      <c r="E41" s="121"/>
      <c r="F41" s="121"/>
      <c r="G41" s="121"/>
      <c r="H41" s="55"/>
      <c r="I41" s="106"/>
      <c r="J41" s="106"/>
      <c r="K41" s="106"/>
      <c r="L41" s="106"/>
      <c r="M41" s="106"/>
      <c r="N41" s="106"/>
      <c r="O41" s="106"/>
      <c r="P41" s="106"/>
      <c r="Q41" s="106"/>
      <c r="R41" s="106"/>
      <c r="S41" s="106"/>
      <c r="T41" s="106"/>
    </row>
    <row r="42" spans="1:20" ht="15.75" x14ac:dyDescent="0.2">
      <c r="A42" s="56"/>
      <c r="B42" s="56"/>
      <c r="C42" s="117"/>
      <c r="D42" s="56"/>
      <c r="E42" s="56"/>
      <c r="F42" s="56"/>
      <c r="G42" s="117"/>
      <c r="H42" s="55"/>
      <c r="I42" s="106"/>
      <c r="J42" s="106"/>
      <c r="K42" s="106"/>
      <c r="L42" s="106"/>
      <c r="M42" s="106"/>
      <c r="N42" s="106"/>
      <c r="O42" s="106"/>
      <c r="P42" s="106"/>
      <c r="Q42" s="106"/>
      <c r="R42" s="106"/>
      <c r="S42" s="106"/>
      <c r="T42" s="106"/>
    </row>
    <row r="43" spans="1:20" ht="15.75" x14ac:dyDescent="0.2">
      <c r="A43" s="57"/>
      <c r="B43" s="57"/>
      <c r="C43" s="57"/>
      <c r="D43" s="57"/>
      <c r="E43" s="57"/>
      <c r="F43" s="57"/>
      <c r="G43" s="57"/>
      <c r="H43" s="55"/>
      <c r="I43" s="118"/>
      <c r="J43" s="118"/>
      <c r="K43" s="119"/>
      <c r="L43" s="119"/>
      <c r="M43" s="120"/>
      <c r="N43" s="106"/>
      <c r="O43" s="106"/>
      <c r="P43" s="106"/>
      <c r="Q43" s="106"/>
      <c r="R43" s="106"/>
      <c r="S43" s="106"/>
      <c r="T43" s="106"/>
    </row>
    <row r="44" spans="1:20" ht="15.75" x14ac:dyDescent="0.2">
      <c r="A44" s="121"/>
      <c r="B44" s="121"/>
      <c r="C44" s="121"/>
      <c r="D44" s="121"/>
      <c r="E44" s="121"/>
      <c r="F44" s="121"/>
      <c r="G44" s="121"/>
      <c r="H44" s="55"/>
      <c r="I44" s="106"/>
      <c r="J44" s="106"/>
      <c r="K44" s="106"/>
      <c r="L44" s="106"/>
      <c r="M44" s="106"/>
      <c r="N44" s="106"/>
      <c r="O44" s="106"/>
      <c r="P44" s="106"/>
      <c r="Q44" s="106"/>
      <c r="R44" s="106"/>
      <c r="S44" s="106"/>
      <c r="T44" s="106"/>
    </row>
    <row r="45" spans="1:20" ht="15.75" x14ac:dyDescent="0.2">
      <c r="A45" s="56"/>
      <c r="B45" s="56"/>
      <c r="C45" s="58"/>
      <c r="D45" s="56"/>
      <c r="E45" s="56"/>
      <c r="F45" s="56"/>
      <c r="G45" s="58"/>
      <c r="H45" s="55"/>
      <c r="I45" s="106"/>
      <c r="J45" s="106"/>
      <c r="K45" s="106"/>
      <c r="L45" s="106"/>
      <c r="M45" s="106"/>
      <c r="N45" s="106"/>
      <c r="O45" s="106"/>
      <c r="P45" s="106"/>
      <c r="Q45" s="106"/>
      <c r="R45" s="106"/>
      <c r="S45" s="106"/>
      <c r="T45" s="106"/>
    </row>
    <row r="46" spans="1:20" ht="15.75" x14ac:dyDescent="0.2">
      <c r="A46" s="57"/>
      <c r="B46" s="57"/>
      <c r="C46" s="57"/>
      <c r="D46" s="57"/>
      <c r="E46" s="57"/>
      <c r="F46" s="57"/>
      <c r="G46" s="57"/>
      <c r="H46" s="55"/>
      <c r="I46" s="118"/>
      <c r="J46" s="118"/>
      <c r="K46" s="119"/>
      <c r="L46" s="119"/>
      <c r="M46" s="120"/>
      <c r="N46" s="106"/>
      <c r="O46" s="106"/>
      <c r="P46" s="106"/>
      <c r="Q46" s="106"/>
      <c r="R46" s="106"/>
      <c r="S46" s="106"/>
      <c r="T46" s="106"/>
    </row>
    <row r="47" spans="1:20" ht="15.75" x14ac:dyDescent="0.2">
      <c r="A47" s="121"/>
      <c r="B47" s="121"/>
      <c r="C47" s="121"/>
      <c r="D47" s="121"/>
      <c r="E47" s="121"/>
      <c r="F47" s="121"/>
      <c r="G47" s="121"/>
      <c r="H47" s="55"/>
      <c r="I47" s="106"/>
      <c r="J47" s="106"/>
      <c r="K47" s="106"/>
      <c r="L47" s="106"/>
      <c r="M47" s="106"/>
      <c r="N47" s="106"/>
      <c r="O47" s="106"/>
      <c r="P47" s="106"/>
      <c r="Q47" s="106"/>
      <c r="R47" s="106"/>
      <c r="S47" s="106"/>
      <c r="T47" s="106"/>
    </row>
    <row r="48" spans="1:20" ht="15.75" x14ac:dyDescent="0.2">
      <c r="A48" s="59"/>
      <c r="B48" s="59"/>
      <c r="C48" s="59"/>
      <c r="D48" s="59"/>
      <c r="E48" s="59"/>
      <c r="F48" s="59"/>
      <c r="G48" s="60"/>
      <c r="H48" s="55"/>
      <c r="I48" s="106"/>
      <c r="J48" s="106"/>
      <c r="K48" s="106"/>
      <c r="L48" s="106"/>
      <c r="M48" s="106"/>
      <c r="N48" s="106"/>
      <c r="O48" s="106"/>
      <c r="P48" s="106"/>
      <c r="Q48" s="106"/>
      <c r="R48" s="106"/>
      <c r="S48" s="106"/>
      <c r="T48" s="106"/>
    </row>
    <row r="49" spans="1:20" ht="15.75" x14ac:dyDescent="0.2">
      <c r="A49" s="57"/>
      <c r="B49" s="57"/>
      <c r="C49" s="57"/>
      <c r="D49" s="57"/>
      <c r="E49" s="57"/>
      <c r="F49" s="57"/>
      <c r="G49" s="57"/>
      <c r="H49" s="55"/>
      <c r="I49" s="118"/>
      <c r="J49" s="118"/>
      <c r="K49" s="119"/>
      <c r="L49" s="119"/>
      <c r="M49" s="120"/>
      <c r="N49" s="106"/>
      <c r="O49" s="106"/>
      <c r="P49" s="106"/>
      <c r="Q49" s="106"/>
      <c r="R49" s="106"/>
      <c r="S49" s="106"/>
      <c r="T49" s="106"/>
    </row>
    <row r="50" spans="1:20" ht="15.75" x14ac:dyDescent="0.2">
      <c r="A50" s="121"/>
      <c r="B50" s="121"/>
      <c r="C50" s="121"/>
      <c r="D50" s="121"/>
      <c r="E50" s="121"/>
      <c r="F50" s="121"/>
      <c r="G50" s="121"/>
      <c r="H50" s="55"/>
      <c r="I50" s="106"/>
      <c r="J50" s="106"/>
      <c r="K50" s="106"/>
      <c r="L50" s="106"/>
      <c r="M50" s="106"/>
      <c r="N50" s="106"/>
      <c r="O50" s="106"/>
      <c r="P50" s="106"/>
      <c r="Q50" s="106"/>
      <c r="R50" s="106"/>
      <c r="S50" s="106"/>
      <c r="T50" s="106"/>
    </row>
    <row r="51" spans="1:20" ht="15.75" x14ac:dyDescent="0.2">
      <c r="A51" s="56"/>
      <c r="B51" s="56"/>
      <c r="C51" s="58"/>
      <c r="D51" s="56"/>
      <c r="E51" s="58"/>
      <c r="F51" s="56"/>
      <c r="G51" s="58"/>
      <c r="H51" s="55"/>
      <c r="I51" s="106"/>
      <c r="J51" s="106"/>
      <c r="K51" s="106"/>
      <c r="L51" s="106"/>
      <c r="M51" s="106"/>
      <c r="N51" s="106"/>
      <c r="O51" s="106"/>
      <c r="P51" s="106"/>
      <c r="Q51" s="106"/>
      <c r="R51" s="106"/>
      <c r="S51" s="106"/>
      <c r="T51" s="106"/>
    </row>
    <row r="52" spans="1:20" ht="15.75" x14ac:dyDescent="0.2">
      <c r="A52" s="57"/>
      <c r="B52" s="57"/>
      <c r="C52" s="57"/>
      <c r="D52" s="57"/>
      <c r="E52" s="57"/>
      <c r="F52" s="57"/>
      <c r="G52" s="57"/>
      <c r="H52" s="55"/>
      <c r="I52" s="118"/>
      <c r="J52" s="118"/>
      <c r="K52" s="119"/>
      <c r="L52" s="119"/>
      <c r="M52" s="120"/>
      <c r="N52" s="106"/>
      <c r="O52" s="106"/>
      <c r="P52" s="106"/>
      <c r="Q52" s="106"/>
      <c r="R52" s="106"/>
      <c r="S52" s="106"/>
      <c r="T52" s="106"/>
    </row>
    <row r="53" spans="1:20" ht="15.75" x14ac:dyDescent="0.2">
      <c r="A53" s="121"/>
      <c r="B53" s="121"/>
      <c r="C53" s="121"/>
      <c r="D53" s="121"/>
      <c r="E53" s="121"/>
      <c r="F53" s="121"/>
      <c r="G53" s="121"/>
      <c r="H53" s="55"/>
      <c r="I53" s="106"/>
      <c r="J53" s="106"/>
      <c r="K53" s="106"/>
      <c r="L53" s="106"/>
      <c r="M53" s="106"/>
      <c r="N53" s="106"/>
      <c r="O53" s="106"/>
      <c r="P53" s="106"/>
      <c r="Q53" s="106"/>
      <c r="R53" s="106"/>
      <c r="S53" s="106"/>
      <c r="T53" s="106"/>
    </row>
    <row r="54" spans="1:20" ht="15.75" x14ac:dyDescent="0.2">
      <c r="A54" s="56"/>
      <c r="B54" s="56"/>
      <c r="C54" s="58"/>
      <c r="D54" s="56"/>
      <c r="E54" s="58"/>
      <c r="F54" s="56"/>
      <c r="G54" s="58"/>
      <c r="H54" s="55"/>
      <c r="I54" s="106"/>
      <c r="J54" s="106"/>
      <c r="K54" s="106"/>
      <c r="L54" s="106"/>
      <c r="M54" s="106"/>
      <c r="N54" s="106"/>
      <c r="O54" s="106"/>
      <c r="P54" s="106"/>
      <c r="Q54" s="106"/>
      <c r="R54" s="106"/>
      <c r="S54" s="106"/>
      <c r="T54" s="106"/>
    </row>
    <row r="55" spans="1:20" ht="15.75" x14ac:dyDescent="0.2">
      <c r="A55" s="57"/>
      <c r="B55" s="57"/>
      <c r="C55" s="57"/>
      <c r="D55" s="57"/>
      <c r="E55" s="57"/>
      <c r="F55" s="57"/>
      <c r="G55" s="57"/>
      <c r="H55" s="55"/>
      <c r="I55" s="118"/>
      <c r="J55" s="118"/>
      <c r="K55" s="119"/>
      <c r="L55" s="119"/>
      <c r="M55" s="120"/>
      <c r="N55" s="106"/>
      <c r="O55" s="106"/>
      <c r="P55" s="106"/>
      <c r="Q55" s="106"/>
      <c r="R55" s="106"/>
      <c r="S55" s="106"/>
      <c r="T55" s="106"/>
    </row>
    <row r="56" spans="1:20" x14ac:dyDescent="0.2">
      <c r="A56" s="106"/>
      <c r="B56" s="106"/>
      <c r="C56" s="106"/>
      <c r="D56" s="106"/>
      <c r="E56" s="106"/>
      <c r="F56" s="106"/>
      <c r="G56" s="106"/>
      <c r="H56" s="106"/>
      <c r="I56" s="106"/>
      <c r="J56" s="106"/>
      <c r="K56" s="106"/>
      <c r="L56" s="106"/>
      <c r="M56" s="106"/>
      <c r="N56" s="106"/>
      <c r="O56" s="106"/>
      <c r="P56" s="106"/>
      <c r="Q56" s="106"/>
      <c r="R56" s="106"/>
      <c r="S56" s="106"/>
      <c r="T56" s="106"/>
    </row>
    <row r="57" spans="1:20" x14ac:dyDescent="0.2">
      <c r="A57" s="106"/>
      <c r="B57" s="106"/>
      <c r="C57" s="106"/>
      <c r="D57" s="106"/>
      <c r="E57" s="106"/>
      <c r="F57" s="106"/>
      <c r="G57" s="106"/>
      <c r="H57" s="106"/>
      <c r="I57" s="106"/>
      <c r="J57" s="106"/>
      <c r="K57" s="106"/>
      <c r="L57" s="106"/>
      <c r="M57" s="106"/>
      <c r="N57" s="106"/>
      <c r="O57" s="106"/>
      <c r="P57" s="106"/>
      <c r="Q57" s="106"/>
      <c r="R57" s="106"/>
      <c r="S57" s="106"/>
      <c r="T57" s="106"/>
    </row>
    <row r="58" spans="1:20" x14ac:dyDescent="0.2">
      <c r="A58" s="106"/>
      <c r="B58" s="106"/>
      <c r="C58" s="106"/>
      <c r="D58" s="106"/>
      <c r="E58" s="106"/>
      <c r="F58" s="106"/>
      <c r="G58" s="106"/>
      <c r="H58" s="106"/>
      <c r="I58" s="118"/>
      <c r="J58" s="118"/>
      <c r="K58" s="119"/>
      <c r="L58" s="119"/>
      <c r="M58" s="120"/>
      <c r="N58" s="106"/>
      <c r="O58" s="106"/>
      <c r="P58" s="106"/>
      <c r="Q58" s="106"/>
      <c r="R58" s="106"/>
      <c r="S58" s="106"/>
      <c r="T58" s="106"/>
    </row>
    <row r="59" spans="1:20" x14ac:dyDescent="0.2">
      <c r="A59" s="106"/>
      <c r="B59" s="106"/>
      <c r="C59" s="106"/>
      <c r="D59" s="106"/>
      <c r="E59" s="106"/>
      <c r="F59" s="106"/>
      <c r="G59" s="106"/>
      <c r="H59" s="106"/>
      <c r="I59" s="106"/>
      <c r="J59" s="106"/>
      <c r="K59" s="106"/>
      <c r="L59" s="106"/>
      <c r="M59" s="106"/>
      <c r="N59" s="106"/>
      <c r="O59" s="106"/>
      <c r="P59" s="106" t="s">
        <v>27</v>
      </c>
      <c r="Q59" s="106"/>
      <c r="R59" s="106"/>
      <c r="S59" s="106"/>
      <c r="T59" s="106"/>
    </row>
    <row r="60" spans="1:20" x14ac:dyDescent="0.2">
      <c r="A60" s="17"/>
      <c r="B60" s="17"/>
      <c r="C60" s="19"/>
      <c r="D60" s="17"/>
      <c r="E60" s="19"/>
      <c r="F60" s="17"/>
      <c r="G60" s="17"/>
      <c r="H60" s="16"/>
      <c r="I60" s="106"/>
      <c r="J60" s="106"/>
      <c r="K60" s="106"/>
      <c r="L60" s="106"/>
      <c r="M60" s="106"/>
      <c r="N60" s="106"/>
      <c r="O60" s="106"/>
      <c r="P60" s="106"/>
      <c r="Q60" s="106"/>
      <c r="R60" s="106"/>
      <c r="S60" s="106"/>
      <c r="T60" s="106"/>
    </row>
    <row r="61" spans="1:20" x14ac:dyDescent="0.2">
      <c r="A61" s="122"/>
      <c r="B61" s="19"/>
      <c r="C61" s="19"/>
      <c r="D61" s="17"/>
      <c r="E61" s="19"/>
      <c r="F61" s="19"/>
      <c r="G61" s="19"/>
      <c r="H61" s="16"/>
      <c r="I61" s="106"/>
      <c r="J61" s="106"/>
      <c r="K61" s="106"/>
      <c r="L61" s="106"/>
      <c r="M61" s="106"/>
      <c r="N61" s="106"/>
      <c r="O61" s="106"/>
      <c r="P61" s="106"/>
      <c r="Q61" s="106"/>
      <c r="R61" s="106"/>
      <c r="S61" s="106"/>
      <c r="T61" s="106"/>
    </row>
    <row r="62" spans="1:20" x14ac:dyDescent="0.2">
      <c r="A62" s="123"/>
      <c r="B62" s="124"/>
      <c r="C62" s="124"/>
      <c r="D62" s="124"/>
      <c r="E62" s="124"/>
      <c r="F62" s="124"/>
      <c r="G62" s="124"/>
      <c r="H62" s="16"/>
      <c r="I62" s="106"/>
      <c r="J62" s="106"/>
      <c r="K62" s="106"/>
      <c r="L62" s="106"/>
      <c r="M62" s="106"/>
      <c r="N62" s="106"/>
      <c r="O62" s="106"/>
      <c r="P62" s="106"/>
      <c r="Q62" s="106"/>
      <c r="R62" s="106"/>
      <c r="S62" s="106"/>
      <c r="T62" s="106"/>
    </row>
    <row r="63" spans="1:20" x14ac:dyDescent="0.2">
      <c r="A63" s="17"/>
      <c r="B63" s="17"/>
      <c r="C63" s="19"/>
      <c r="D63" s="19"/>
      <c r="E63" s="19"/>
      <c r="F63" s="17"/>
      <c r="G63" s="19"/>
      <c r="H63" s="16"/>
      <c r="I63" s="106"/>
      <c r="J63" s="106"/>
      <c r="K63" s="106"/>
      <c r="L63" s="106"/>
      <c r="M63" s="106"/>
      <c r="N63" s="106"/>
      <c r="O63" s="106"/>
      <c r="P63" s="106"/>
      <c r="Q63" s="106"/>
      <c r="R63" s="106"/>
      <c r="S63" s="106"/>
      <c r="T63" s="106"/>
    </row>
    <row r="64" spans="1:20" x14ac:dyDescent="0.2">
      <c r="A64" s="122"/>
      <c r="B64" s="19"/>
      <c r="C64" s="19"/>
      <c r="D64" s="19"/>
      <c r="E64" s="19"/>
      <c r="F64" s="19"/>
      <c r="G64" s="19"/>
      <c r="H64" s="16"/>
      <c r="I64" s="106"/>
      <c r="J64" s="106"/>
      <c r="K64" s="106"/>
      <c r="L64" s="106"/>
      <c r="M64" s="106"/>
      <c r="N64" s="106"/>
      <c r="O64" s="106"/>
      <c r="P64" s="106"/>
      <c r="Q64" s="106"/>
      <c r="R64" s="106"/>
      <c r="S64" s="106"/>
      <c r="T64" s="106"/>
    </row>
    <row r="65" spans="1:28" x14ac:dyDescent="0.2">
      <c r="A65" s="123"/>
      <c r="B65" s="124"/>
      <c r="C65" s="124"/>
      <c r="D65" s="124"/>
      <c r="E65" s="124"/>
      <c r="F65" s="124"/>
      <c r="G65" s="124"/>
      <c r="H65" s="16"/>
      <c r="I65" s="106"/>
      <c r="J65" s="106"/>
      <c r="K65" s="106"/>
      <c r="L65" s="106"/>
      <c r="M65" s="106"/>
      <c r="N65" s="106"/>
      <c r="O65" s="106"/>
      <c r="P65" s="106"/>
      <c r="Q65" s="106"/>
      <c r="R65" s="106"/>
      <c r="S65" s="106"/>
      <c r="T65" s="106"/>
    </row>
    <row r="66" spans="1:28" x14ac:dyDescent="0.2">
      <c r="A66" s="17"/>
      <c r="B66" s="17"/>
      <c r="C66" s="19"/>
      <c r="D66" s="19"/>
      <c r="E66" s="19"/>
      <c r="F66" s="17"/>
      <c r="G66" s="19"/>
      <c r="H66" s="16"/>
      <c r="I66" s="106"/>
      <c r="J66" s="106"/>
      <c r="K66" s="106"/>
      <c r="L66" s="106"/>
      <c r="M66" s="106"/>
      <c r="N66" s="106"/>
      <c r="O66" s="106"/>
      <c r="P66" s="106"/>
      <c r="Q66" s="106"/>
      <c r="R66" s="106"/>
      <c r="S66" s="106"/>
      <c r="T66" s="106"/>
    </row>
    <row r="67" spans="1:28" x14ac:dyDescent="0.2">
      <c r="A67" s="122"/>
      <c r="B67" s="19"/>
      <c r="C67" s="19"/>
      <c r="D67" s="19"/>
      <c r="E67" s="19"/>
      <c r="F67" s="19"/>
      <c r="G67" s="19"/>
      <c r="H67" s="16"/>
      <c r="I67" s="106"/>
      <c r="J67" s="106"/>
      <c r="K67" s="106"/>
      <c r="L67" s="106"/>
      <c r="M67" s="106"/>
      <c r="N67" s="106"/>
      <c r="O67" s="106"/>
      <c r="P67" s="106"/>
      <c r="Q67" s="106"/>
      <c r="R67" s="106"/>
      <c r="S67" s="106"/>
      <c r="T67" s="106"/>
    </row>
    <row r="68" spans="1:28" x14ac:dyDescent="0.2">
      <c r="A68" s="122"/>
      <c r="B68" s="19"/>
      <c r="C68" s="19"/>
      <c r="D68" s="19"/>
      <c r="E68" s="19"/>
      <c r="F68" s="19"/>
      <c r="G68" s="19"/>
      <c r="H68" s="16"/>
      <c r="I68" s="106"/>
      <c r="J68" s="106"/>
      <c r="K68" s="106"/>
      <c r="L68" s="106"/>
      <c r="M68" s="106"/>
      <c r="N68" s="106"/>
      <c r="O68" s="106"/>
      <c r="P68" s="106"/>
      <c r="Q68" s="106"/>
      <c r="R68" s="106"/>
      <c r="S68" s="106"/>
      <c r="T68" s="106"/>
    </row>
    <row r="69" spans="1:28" ht="15" x14ac:dyDescent="0.25">
      <c r="A69" s="32"/>
      <c r="B69" s="32"/>
      <c r="C69" s="33"/>
      <c r="D69" s="32"/>
      <c r="E69" s="33"/>
      <c r="F69" s="32"/>
      <c r="G69" s="32"/>
      <c r="H69" s="16"/>
      <c r="I69" s="106"/>
      <c r="J69" s="106"/>
      <c r="K69" s="106"/>
      <c r="L69" s="106"/>
      <c r="M69" s="106"/>
      <c r="N69" s="106"/>
      <c r="O69" s="106"/>
      <c r="P69" s="106"/>
      <c r="Q69" s="106"/>
      <c r="R69" s="106"/>
      <c r="S69" s="106"/>
      <c r="T69" s="106"/>
    </row>
    <row r="70" spans="1:28" x14ac:dyDescent="0.2">
      <c r="A70" s="124"/>
      <c r="B70" s="124"/>
      <c r="C70" s="124"/>
      <c r="D70" s="124"/>
      <c r="E70" s="124"/>
      <c r="F70" s="124"/>
      <c r="G70" s="124"/>
      <c r="H70" s="16"/>
      <c r="I70" s="106"/>
      <c r="J70" s="106"/>
      <c r="K70" s="106"/>
      <c r="L70" s="106"/>
      <c r="M70" s="106"/>
      <c r="N70" s="106"/>
      <c r="O70" s="106"/>
      <c r="P70" s="106"/>
      <c r="Q70" s="106"/>
      <c r="R70" s="106"/>
      <c r="S70" s="106"/>
      <c r="T70" s="106"/>
    </row>
    <row r="71" spans="1:28" x14ac:dyDescent="0.2">
      <c r="A71" s="35"/>
      <c r="B71" s="35"/>
      <c r="C71" s="35"/>
      <c r="D71" s="19"/>
      <c r="E71" s="19"/>
      <c r="F71" s="35"/>
      <c r="G71" s="19"/>
      <c r="H71" s="16"/>
      <c r="I71" s="106"/>
      <c r="J71" s="106"/>
      <c r="K71" s="106"/>
      <c r="L71" s="106"/>
      <c r="M71" s="106"/>
      <c r="N71" s="106"/>
      <c r="O71" s="106"/>
      <c r="P71" s="106"/>
      <c r="Q71" s="106"/>
      <c r="R71" s="106"/>
      <c r="S71" s="106"/>
      <c r="T71" s="106"/>
    </row>
    <row r="72" spans="1:28" x14ac:dyDescent="0.2">
      <c r="A72" s="125"/>
      <c r="B72" s="19"/>
      <c r="C72" s="35"/>
      <c r="D72" s="19"/>
      <c r="E72" s="19"/>
      <c r="F72" s="19"/>
      <c r="G72" s="19"/>
      <c r="H72" s="16"/>
      <c r="I72" s="106"/>
      <c r="J72" s="106"/>
      <c r="K72" s="106"/>
      <c r="L72" s="106"/>
      <c r="M72" s="106"/>
      <c r="N72" s="106"/>
      <c r="O72" s="106"/>
      <c r="P72" s="106"/>
      <c r="Q72" s="106"/>
      <c r="R72" s="106"/>
      <c r="S72" s="106"/>
      <c r="T72" s="106"/>
    </row>
    <row r="73" spans="1:28" x14ac:dyDescent="0.2">
      <c r="A73" s="124"/>
      <c r="B73" s="124"/>
      <c r="C73" s="124"/>
      <c r="D73" s="124"/>
      <c r="E73" s="124"/>
      <c r="F73" s="124"/>
      <c r="G73" s="124"/>
      <c r="H73" s="16"/>
      <c r="I73" s="106"/>
      <c r="J73" s="106"/>
      <c r="K73" s="106"/>
      <c r="L73" s="106"/>
      <c r="M73" s="106"/>
      <c r="N73" s="106"/>
      <c r="O73" s="106"/>
      <c r="P73" s="106"/>
      <c r="Q73" s="106"/>
      <c r="R73" s="106"/>
      <c r="S73" s="106"/>
      <c r="T73" s="106"/>
    </row>
    <row r="74" spans="1:28" x14ac:dyDescent="0.2">
      <c r="A74" s="35"/>
      <c r="B74" s="35"/>
      <c r="C74" s="35"/>
      <c r="D74" s="19"/>
      <c r="E74" s="19"/>
      <c r="F74" s="35"/>
      <c r="G74" s="19"/>
      <c r="H74" s="16"/>
      <c r="I74" s="106"/>
      <c r="J74" s="106"/>
      <c r="K74" s="106"/>
      <c r="L74" s="106"/>
      <c r="M74" s="106"/>
      <c r="N74" s="106"/>
      <c r="O74" s="106"/>
      <c r="P74" s="106"/>
      <c r="Q74" s="106"/>
      <c r="R74" s="106"/>
      <c r="S74" s="106"/>
      <c r="T74" s="106"/>
    </row>
    <row r="75" spans="1:28" x14ac:dyDescent="0.2">
      <c r="A75" s="125"/>
      <c r="B75" s="35"/>
      <c r="C75" s="35"/>
      <c r="D75" s="19"/>
      <c r="E75" s="19"/>
      <c r="F75" s="19"/>
      <c r="G75" s="19"/>
      <c r="H75" s="16"/>
      <c r="I75" s="106"/>
      <c r="J75" s="106"/>
      <c r="K75" s="106"/>
      <c r="L75" s="106"/>
      <c r="M75" s="106"/>
      <c r="N75" s="106"/>
      <c r="O75" s="106"/>
      <c r="P75" s="106"/>
      <c r="Q75" s="106"/>
      <c r="R75" s="106"/>
      <c r="S75" s="106"/>
      <c r="T75" s="106"/>
    </row>
    <row r="76" spans="1:28" x14ac:dyDescent="0.2">
      <c r="A76" s="124"/>
      <c r="B76" s="124"/>
      <c r="C76" s="124"/>
      <c r="D76" s="124"/>
      <c r="E76" s="124"/>
      <c r="F76" s="124"/>
      <c r="G76" s="124"/>
      <c r="H76" s="16"/>
      <c r="I76" s="106"/>
      <c r="J76" s="106"/>
      <c r="K76" s="106"/>
      <c r="L76" s="106"/>
      <c r="M76" s="106"/>
      <c r="N76" s="106"/>
      <c r="O76" s="106"/>
      <c r="P76" s="106"/>
      <c r="Q76" s="106"/>
      <c r="R76" s="106"/>
      <c r="S76" s="106"/>
      <c r="T76" s="106"/>
    </row>
    <row r="77" spans="1:28" x14ac:dyDescent="0.2">
      <c r="A77" s="126"/>
      <c r="B77" s="126"/>
      <c r="C77" s="126"/>
      <c r="D77" s="126"/>
      <c r="E77" s="126"/>
      <c r="F77" s="126"/>
      <c r="G77" s="126"/>
      <c r="H77" s="127"/>
      <c r="I77" s="126"/>
      <c r="J77" s="126"/>
      <c r="K77" s="126"/>
      <c r="L77" s="126"/>
      <c r="M77" s="126"/>
      <c r="N77" s="128"/>
      <c r="O77" s="126"/>
      <c r="P77" s="129" t="s">
        <v>43</v>
      </c>
      <c r="Q77" s="126"/>
      <c r="R77" s="126"/>
      <c r="S77" s="126"/>
      <c r="T77" s="126"/>
      <c r="U77" s="20"/>
      <c r="V77" s="20"/>
      <c r="W77" s="20"/>
      <c r="X77" s="20"/>
      <c r="Y77" s="24"/>
      <c r="AB77" s="20"/>
    </row>
    <row r="78" spans="1:28" ht="25.5" x14ac:dyDescent="0.2">
      <c r="A78" s="94" t="s">
        <v>80</v>
      </c>
      <c r="B78" s="94"/>
      <c r="C78" s="94"/>
      <c r="D78" s="94"/>
      <c r="E78" s="94"/>
      <c r="F78" s="94"/>
      <c r="G78" s="94"/>
      <c r="H78" s="96"/>
      <c r="I78" s="130"/>
      <c r="J78" s="130"/>
      <c r="K78" s="130"/>
      <c r="L78" s="130"/>
      <c r="M78" s="130"/>
      <c r="N78" s="130"/>
      <c r="O78" s="132" t="s">
        <v>81</v>
      </c>
      <c r="P78" s="132">
        <v>0</v>
      </c>
      <c r="Q78" s="130"/>
      <c r="R78" s="130"/>
      <c r="S78" s="130"/>
      <c r="T78" s="130"/>
      <c r="U78" s="24"/>
      <c r="V78" s="24"/>
      <c r="W78" s="24"/>
      <c r="X78" s="24"/>
      <c r="AB78" s="20"/>
    </row>
    <row r="79" spans="1:28" x14ac:dyDescent="0.2">
      <c r="A79" s="94">
        <f>COUNTIF(A12:G12,"0")</f>
        <v>0</v>
      </c>
      <c r="B79" s="94">
        <f>COUNTIF(A15:G15,"0")</f>
        <v>0</v>
      </c>
      <c r="C79" s="94">
        <f>COUNTIF(A18:G18,"0")</f>
        <v>0</v>
      </c>
      <c r="D79" s="94">
        <f>COUNTIF(A21:G21,"0")</f>
        <v>0</v>
      </c>
      <c r="E79" s="94">
        <f>COUNTIF(A24:G24,"0")</f>
        <v>0</v>
      </c>
      <c r="F79" s="94">
        <f>COUNTIF(A27:G27,"0")</f>
        <v>0</v>
      </c>
      <c r="G79" s="94"/>
      <c r="H79" s="94"/>
      <c r="I79" s="130"/>
      <c r="J79" s="130"/>
      <c r="K79" s="130"/>
      <c r="L79" s="130"/>
      <c r="M79" s="130"/>
      <c r="N79" s="130"/>
      <c r="O79" s="131">
        <f>SUM(A79:N79)</f>
        <v>0</v>
      </c>
      <c r="P79" s="133">
        <f>O79/30</f>
        <v>0</v>
      </c>
      <c r="Q79" s="130"/>
      <c r="R79" s="130"/>
      <c r="S79" s="130"/>
      <c r="T79" s="130"/>
      <c r="U79" s="24"/>
      <c r="V79" s="24"/>
      <c r="W79" s="24"/>
      <c r="X79" s="24"/>
      <c r="AB79" s="20"/>
    </row>
    <row r="80" spans="1:28" ht="25.5" x14ac:dyDescent="0.2">
      <c r="A80" s="94" t="s">
        <v>28</v>
      </c>
      <c r="B80" s="94"/>
      <c r="C80" s="94"/>
      <c r="D80" s="94"/>
      <c r="E80" s="94"/>
      <c r="F80" s="94"/>
      <c r="G80" s="94"/>
      <c r="H80" s="94"/>
      <c r="I80" s="130"/>
      <c r="J80" s="130"/>
      <c r="K80" s="130"/>
      <c r="L80" s="130"/>
      <c r="M80" s="130"/>
      <c r="N80" s="130"/>
      <c r="O80" s="132" t="s">
        <v>39</v>
      </c>
      <c r="P80" s="131">
        <v>1</v>
      </c>
      <c r="Q80" s="130"/>
      <c r="R80" s="130"/>
      <c r="S80" s="130"/>
      <c r="T80" s="130"/>
      <c r="U80" s="24"/>
      <c r="V80" s="24"/>
      <c r="W80" s="24"/>
      <c r="X80" s="24"/>
      <c r="Y80" s="27"/>
      <c r="Z80" s="27"/>
      <c r="AB80" s="20"/>
    </row>
    <row r="81" spans="1:28" x14ac:dyDescent="0.2">
      <c r="A81" s="94">
        <f>COUNTIF(A12:G12,"1")</f>
        <v>0</v>
      </c>
      <c r="B81" s="94">
        <f>COUNTIF(A15:G15,"1")</f>
        <v>0</v>
      </c>
      <c r="C81" s="94">
        <f>COUNTIF(A18:G18,"1")</f>
        <v>0</v>
      </c>
      <c r="D81" s="94">
        <f>COUNTIF(A21:G21,"1")</f>
        <v>0</v>
      </c>
      <c r="E81" s="94">
        <f>COUNTIF(A24:G24,"1")</f>
        <v>0</v>
      </c>
      <c r="F81" s="94">
        <f>COUNTIF(A27:G27,"1")</f>
        <v>0</v>
      </c>
      <c r="G81" s="94"/>
      <c r="H81" s="94"/>
      <c r="I81" s="130"/>
      <c r="J81" s="130"/>
      <c r="K81" s="130"/>
      <c r="L81" s="130"/>
      <c r="M81" s="130"/>
      <c r="N81" s="130"/>
      <c r="O81" s="131">
        <f>SUM(A81:N81)</f>
        <v>0</v>
      </c>
      <c r="P81" s="133">
        <f>O81/30</f>
        <v>0</v>
      </c>
      <c r="Q81" s="130"/>
      <c r="R81" s="130"/>
      <c r="S81" s="130"/>
      <c r="T81" s="130"/>
      <c r="U81" s="24"/>
      <c r="V81" s="24"/>
      <c r="W81" s="24"/>
      <c r="X81" s="24"/>
      <c r="Y81" s="26"/>
      <c r="Z81" s="28"/>
      <c r="AB81" s="20"/>
    </row>
    <row r="82" spans="1:28" ht="25.5" x14ac:dyDescent="0.2">
      <c r="A82" s="94" t="s">
        <v>29</v>
      </c>
      <c r="B82" s="94"/>
      <c r="C82" s="94"/>
      <c r="D82" s="94"/>
      <c r="E82" s="94"/>
      <c r="F82" s="94"/>
      <c r="G82" s="94"/>
      <c r="H82" s="94"/>
      <c r="I82" s="130"/>
      <c r="J82" s="130"/>
      <c r="K82" s="130"/>
      <c r="L82" s="130"/>
      <c r="M82" s="130"/>
      <c r="N82" s="130"/>
      <c r="O82" s="132" t="s">
        <v>40</v>
      </c>
      <c r="P82" s="132">
        <v>2</v>
      </c>
      <c r="Q82" s="130"/>
      <c r="R82" s="130"/>
      <c r="S82" s="130"/>
      <c r="T82" s="130"/>
      <c r="U82" s="24"/>
      <c r="V82" s="24"/>
      <c r="W82" s="24"/>
      <c r="X82" s="24"/>
      <c r="Y82" s="27"/>
      <c r="Z82" s="27"/>
      <c r="AB82" s="20"/>
    </row>
    <row r="83" spans="1:28" x14ac:dyDescent="0.2">
      <c r="A83" s="94">
        <f>COUNTIF(A12:G12,"2")</f>
        <v>0</v>
      </c>
      <c r="B83" s="94">
        <f>COUNTIF(A15:G15,"2")</f>
        <v>0</v>
      </c>
      <c r="C83" s="94">
        <f>COUNTIF(A18:G18,"2")</f>
        <v>0</v>
      </c>
      <c r="D83" s="94">
        <f>COUNTIF(A21:G21,"2")</f>
        <v>0</v>
      </c>
      <c r="E83" s="94">
        <f>COUNTIF(A24:G24,"2")</f>
        <v>0</v>
      </c>
      <c r="F83" s="94">
        <f>COUNTIF(A27:G27,"2")</f>
        <v>0</v>
      </c>
      <c r="G83" s="94"/>
      <c r="H83" s="94"/>
      <c r="I83" s="130"/>
      <c r="J83" s="130"/>
      <c r="K83" s="130"/>
      <c r="L83" s="130"/>
      <c r="M83" s="130"/>
      <c r="N83" s="130"/>
      <c r="O83" s="131">
        <f>SUM(A83:N83)</f>
        <v>0</v>
      </c>
      <c r="P83" s="133">
        <f>O83/30</f>
        <v>0</v>
      </c>
      <c r="Q83" s="130"/>
      <c r="R83" s="130"/>
      <c r="S83" s="130"/>
      <c r="T83" s="130"/>
      <c r="U83" s="24"/>
      <c r="V83" s="24"/>
      <c r="W83" s="24"/>
      <c r="X83" s="24"/>
      <c r="Y83" s="26"/>
      <c r="Z83" s="28"/>
      <c r="AB83" s="20"/>
    </row>
    <row r="84" spans="1:28" ht="25.5" x14ac:dyDescent="0.2">
      <c r="A84" s="94" t="s">
        <v>30</v>
      </c>
      <c r="B84" s="94"/>
      <c r="C84" s="94"/>
      <c r="D84" s="94"/>
      <c r="E84" s="94"/>
      <c r="F84" s="94"/>
      <c r="G84" s="94"/>
      <c r="H84" s="94"/>
      <c r="I84" s="130"/>
      <c r="J84" s="130"/>
      <c r="K84" s="130"/>
      <c r="L84" s="130"/>
      <c r="M84" s="130"/>
      <c r="N84" s="130"/>
      <c r="O84" s="132" t="s">
        <v>41</v>
      </c>
      <c r="P84" s="132">
        <v>3</v>
      </c>
      <c r="Q84" s="130"/>
      <c r="R84" s="130"/>
      <c r="S84" s="130"/>
      <c r="T84" s="130"/>
      <c r="U84" s="24"/>
      <c r="V84" s="24"/>
      <c r="W84" s="24"/>
      <c r="X84" s="24"/>
      <c r="Y84" s="27"/>
      <c r="Z84" s="27"/>
      <c r="AB84" s="20"/>
    </row>
    <row r="85" spans="1:28" x14ac:dyDescent="0.2">
      <c r="A85" s="94">
        <f>COUNTIF(A12:G12,"3")</f>
        <v>0</v>
      </c>
      <c r="B85" s="94">
        <f>COUNTIF(A15:G15,"3")</f>
        <v>0</v>
      </c>
      <c r="C85" s="94">
        <f>COUNTIF(A18:G18,"3")</f>
        <v>0</v>
      </c>
      <c r="D85" s="94">
        <f>COUNTIF(A21:G21,"3")</f>
        <v>0</v>
      </c>
      <c r="E85" s="94">
        <f>COUNTIF(A24:G24,"3")</f>
        <v>0</v>
      </c>
      <c r="F85" s="94">
        <f>COUNTIF(A27:G27,"3")</f>
        <v>0</v>
      </c>
      <c r="G85" s="94"/>
      <c r="H85" s="94"/>
      <c r="I85" s="130"/>
      <c r="J85" s="130"/>
      <c r="K85" s="130"/>
      <c r="L85" s="130"/>
      <c r="M85" s="130"/>
      <c r="N85" s="130"/>
      <c r="O85" s="131">
        <f>SUM(A85:N85)</f>
        <v>0</v>
      </c>
      <c r="P85" s="133">
        <f>O85/30</f>
        <v>0</v>
      </c>
      <c r="Q85" s="130"/>
      <c r="R85" s="130"/>
      <c r="S85" s="130"/>
      <c r="T85" s="130"/>
      <c r="U85" s="24"/>
      <c r="V85" s="24"/>
      <c r="W85" s="24"/>
      <c r="X85" s="24"/>
      <c r="Y85" s="26"/>
      <c r="Z85" s="28"/>
      <c r="AB85" s="20"/>
    </row>
    <row r="86" spans="1:28" ht="25.5" x14ac:dyDescent="0.2">
      <c r="A86" s="94" t="s">
        <v>31</v>
      </c>
      <c r="B86" s="94"/>
      <c r="C86" s="94"/>
      <c r="D86" s="94"/>
      <c r="E86" s="94"/>
      <c r="F86" s="94"/>
      <c r="G86" s="94"/>
      <c r="H86" s="94"/>
      <c r="I86" s="130"/>
      <c r="J86" s="130"/>
      <c r="K86" s="130"/>
      <c r="L86" s="130"/>
      <c r="M86" s="130"/>
      <c r="N86" s="130"/>
      <c r="O86" s="132" t="s">
        <v>42</v>
      </c>
      <c r="P86" s="132">
        <v>4</v>
      </c>
      <c r="Q86" s="130"/>
      <c r="R86" s="130"/>
      <c r="S86" s="130"/>
      <c r="T86" s="130"/>
      <c r="U86" s="24"/>
      <c r="V86" s="24"/>
      <c r="W86" s="24"/>
      <c r="X86" s="24"/>
      <c r="Y86" s="27"/>
      <c r="Z86" s="27"/>
      <c r="AB86" s="20"/>
    </row>
    <row r="87" spans="1:28" x14ac:dyDescent="0.2">
      <c r="A87" s="94">
        <f>COUNTIF(A12:G12,"4")</f>
        <v>0</v>
      </c>
      <c r="B87" s="94">
        <f>COUNTIF(A15:G15,"4")</f>
        <v>0</v>
      </c>
      <c r="C87" s="94">
        <f>COUNTIF(A18:G18,"4")</f>
        <v>0</v>
      </c>
      <c r="D87" s="94">
        <f>COUNTIF(A21:G21,"4")</f>
        <v>0</v>
      </c>
      <c r="E87" s="94">
        <f>COUNTIF(A24:G24,"4")</f>
        <v>0</v>
      </c>
      <c r="F87" s="94">
        <f>COUNTIF(A27:G27,"4")</f>
        <v>0</v>
      </c>
      <c r="G87" s="94"/>
      <c r="H87" s="94"/>
      <c r="I87" s="130"/>
      <c r="J87" s="130"/>
      <c r="K87" s="130"/>
      <c r="L87" s="130"/>
      <c r="M87" s="130"/>
      <c r="N87" s="130"/>
      <c r="O87" s="131">
        <f>SUM(A87:N87)</f>
        <v>0</v>
      </c>
      <c r="P87" s="133">
        <f>O87/30</f>
        <v>0</v>
      </c>
      <c r="Q87" s="130"/>
      <c r="R87" s="130"/>
      <c r="S87" s="130"/>
      <c r="T87" s="130"/>
      <c r="U87" s="24"/>
      <c r="V87" s="24"/>
      <c r="W87" s="24"/>
      <c r="X87" s="24"/>
      <c r="Y87" s="26"/>
      <c r="Z87" s="28"/>
      <c r="AB87" s="20"/>
    </row>
    <row r="88" spans="1:28" ht="25.5" x14ac:dyDescent="0.2">
      <c r="A88" s="94" t="s">
        <v>32</v>
      </c>
      <c r="B88" s="94"/>
      <c r="C88" s="94"/>
      <c r="D88" s="94"/>
      <c r="E88" s="94"/>
      <c r="F88" s="94"/>
      <c r="G88" s="94"/>
      <c r="H88" s="94"/>
      <c r="I88" s="130"/>
      <c r="J88" s="130"/>
      <c r="K88" s="130"/>
      <c r="L88" s="130"/>
      <c r="M88" s="130"/>
      <c r="N88" s="130"/>
      <c r="O88" s="132" t="s">
        <v>44</v>
      </c>
      <c r="P88" s="132">
        <v>5</v>
      </c>
      <c r="Q88" s="130"/>
      <c r="R88" s="130"/>
      <c r="S88" s="130"/>
      <c r="T88" s="130"/>
      <c r="U88" s="24"/>
      <c r="V88" s="24"/>
      <c r="W88" s="24"/>
      <c r="X88" s="24"/>
      <c r="Y88" s="27"/>
      <c r="Z88" s="27"/>
      <c r="AB88" s="20"/>
    </row>
    <row r="89" spans="1:28" x14ac:dyDescent="0.2">
      <c r="A89" s="94">
        <f>COUNTIF(A12:G12,"5")</f>
        <v>0</v>
      </c>
      <c r="B89" s="94">
        <f>COUNTIF(A15:G15,"5")</f>
        <v>0</v>
      </c>
      <c r="C89" s="94">
        <f>COUNTIF(A18:G18,"5")</f>
        <v>0</v>
      </c>
      <c r="D89" s="94">
        <f>COUNTIF(A21:G21,"5")</f>
        <v>0</v>
      </c>
      <c r="E89" s="94">
        <f>COUNTIF(A24:G24,"5")</f>
        <v>0</v>
      </c>
      <c r="F89" s="94">
        <f>COUNTIF(A27:G27,"5")</f>
        <v>0</v>
      </c>
      <c r="G89" s="94"/>
      <c r="H89" s="94"/>
      <c r="I89" s="130"/>
      <c r="J89" s="130"/>
      <c r="K89" s="130"/>
      <c r="L89" s="130"/>
      <c r="M89" s="130"/>
      <c r="N89" s="130"/>
      <c r="O89" s="131">
        <f>SUM(A89:N89)</f>
        <v>0</v>
      </c>
      <c r="P89" s="133">
        <f>O89/30</f>
        <v>0</v>
      </c>
      <c r="Q89" s="130"/>
      <c r="R89" s="130"/>
      <c r="S89" s="130"/>
      <c r="T89" s="130"/>
      <c r="U89" s="24"/>
      <c r="V89" s="24"/>
      <c r="W89" s="24"/>
      <c r="X89" s="24"/>
      <c r="Y89" s="26"/>
      <c r="Z89" s="28"/>
      <c r="AB89" s="20"/>
    </row>
    <row r="90" spans="1:28" ht="25.5" x14ac:dyDescent="0.2">
      <c r="A90" s="94" t="s">
        <v>33</v>
      </c>
      <c r="B90" s="94"/>
      <c r="C90" s="94"/>
      <c r="D90" s="94"/>
      <c r="E90" s="94"/>
      <c r="F90" s="94"/>
      <c r="G90" s="94"/>
      <c r="H90" s="94"/>
      <c r="I90" s="130"/>
      <c r="J90" s="130"/>
      <c r="K90" s="130"/>
      <c r="L90" s="130"/>
      <c r="M90" s="130"/>
      <c r="N90" s="130"/>
      <c r="O90" s="132" t="s">
        <v>45</v>
      </c>
      <c r="P90" s="132">
        <v>6</v>
      </c>
      <c r="Q90" s="130"/>
      <c r="R90" s="130"/>
      <c r="S90" s="130"/>
      <c r="T90" s="130"/>
      <c r="U90" s="24"/>
      <c r="V90" s="24"/>
      <c r="W90" s="24"/>
      <c r="X90" s="24"/>
      <c r="Y90" s="27"/>
      <c r="Z90" s="27"/>
      <c r="AB90" s="20"/>
    </row>
    <row r="91" spans="1:28" x14ac:dyDescent="0.2">
      <c r="A91" s="94">
        <f>COUNTIF(A12:G12,"6")</f>
        <v>0</v>
      </c>
      <c r="B91" s="94">
        <f>COUNTIF(A15:G15,"6")</f>
        <v>0</v>
      </c>
      <c r="C91" s="94">
        <f>COUNTIF(A18:G18,"6")</f>
        <v>0</v>
      </c>
      <c r="D91" s="94">
        <f>COUNTIF(A21:G21,"6")</f>
        <v>0</v>
      </c>
      <c r="E91" s="94">
        <f>COUNTIF(A24:G24,"6")</f>
        <v>0</v>
      </c>
      <c r="F91" s="94">
        <f>COUNTIF(A27:G27,"6")</f>
        <v>0</v>
      </c>
      <c r="G91" s="94"/>
      <c r="H91" s="94"/>
      <c r="I91" s="130"/>
      <c r="J91" s="130"/>
      <c r="K91" s="130"/>
      <c r="L91" s="130"/>
      <c r="M91" s="130"/>
      <c r="N91" s="130"/>
      <c r="O91" s="131">
        <f>SUM(A91:N91)</f>
        <v>0</v>
      </c>
      <c r="P91" s="133">
        <f>O91/30</f>
        <v>0</v>
      </c>
      <c r="Q91" s="130"/>
      <c r="R91" s="130"/>
      <c r="S91" s="130"/>
      <c r="T91" s="130"/>
      <c r="U91" s="24"/>
      <c r="V91" s="24"/>
      <c r="W91" s="24"/>
      <c r="X91" s="24"/>
      <c r="Y91" s="26"/>
      <c r="Z91" s="28"/>
      <c r="AB91" s="20"/>
    </row>
    <row r="92" spans="1:28" ht="25.5" x14ac:dyDescent="0.2">
      <c r="A92" s="94" t="s">
        <v>34</v>
      </c>
      <c r="B92" s="94"/>
      <c r="C92" s="94"/>
      <c r="D92" s="94"/>
      <c r="E92" s="94"/>
      <c r="F92" s="94"/>
      <c r="G92" s="94"/>
      <c r="H92" s="94"/>
      <c r="I92" s="130"/>
      <c r="J92" s="130"/>
      <c r="K92" s="130"/>
      <c r="L92" s="130"/>
      <c r="M92" s="130"/>
      <c r="N92" s="130"/>
      <c r="O92" s="132" t="s">
        <v>82</v>
      </c>
      <c r="P92" s="132">
        <v>7</v>
      </c>
      <c r="Q92" s="130"/>
      <c r="R92" s="130"/>
      <c r="S92" s="130"/>
      <c r="T92" s="130"/>
      <c r="U92" s="24"/>
      <c r="V92" s="24"/>
      <c r="W92" s="24"/>
      <c r="X92" s="24"/>
      <c r="Y92" s="27"/>
      <c r="Z92" s="27"/>
      <c r="AB92" s="20"/>
    </row>
    <row r="93" spans="1:28" x14ac:dyDescent="0.2">
      <c r="A93" s="94">
        <f>COUNTIF(A12:G12,"7")</f>
        <v>0</v>
      </c>
      <c r="B93" s="94">
        <f>COUNTIF(A15:G15,"7")</f>
        <v>0</v>
      </c>
      <c r="C93" s="94">
        <f>COUNTIF(A18:G18,"7")</f>
        <v>0</v>
      </c>
      <c r="D93" s="94">
        <f>COUNTIF(A21:G21,"7")</f>
        <v>0</v>
      </c>
      <c r="E93" s="94">
        <f>COUNTIF(A24:G24,"7")</f>
        <v>0</v>
      </c>
      <c r="F93" s="94">
        <f>COUNTIF(A27:G27,"7")</f>
        <v>0</v>
      </c>
      <c r="G93" s="94"/>
      <c r="H93" s="94"/>
      <c r="I93" s="130"/>
      <c r="J93" s="130"/>
      <c r="K93" s="130"/>
      <c r="L93" s="130"/>
      <c r="M93" s="130"/>
      <c r="N93" s="130"/>
      <c r="O93" s="131">
        <f>SUM(A93:N93)</f>
        <v>0</v>
      </c>
      <c r="P93" s="133">
        <f>O93/30</f>
        <v>0</v>
      </c>
      <c r="Q93" s="130"/>
      <c r="R93" s="130"/>
      <c r="S93" s="130"/>
      <c r="T93" s="130"/>
      <c r="U93" s="24"/>
      <c r="V93" s="24"/>
      <c r="W93" s="24"/>
      <c r="X93" s="24"/>
      <c r="Y93" s="26"/>
      <c r="Z93" s="28"/>
      <c r="AB93" s="20"/>
    </row>
    <row r="94" spans="1:28" ht="25.5" x14ac:dyDescent="0.2">
      <c r="A94" s="94" t="s">
        <v>35</v>
      </c>
      <c r="B94" s="94"/>
      <c r="C94" s="94"/>
      <c r="D94" s="94"/>
      <c r="E94" s="94"/>
      <c r="F94" s="94"/>
      <c r="G94" s="94"/>
      <c r="H94" s="94"/>
      <c r="I94" s="130"/>
      <c r="J94" s="130"/>
      <c r="K94" s="130"/>
      <c r="L94" s="130"/>
      <c r="M94" s="130"/>
      <c r="N94" s="130"/>
      <c r="O94" s="132" t="s">
        <v>83</v>
      </c>
      <c r="P94" s="132">
        <v>8</v>
      </c>
      <c r="Q94" s="130"/>
      <c r="R94" s="130"/>
      <c r="S94" s="130"/>
      <c r="T94" s="130"/>
      <c r="U94" s="24"/>
      <c r="V94" s="24"/>
      <c r="W94" s="24"/>
      <c r="X94" s="24"/>
      <c r="Y94" s="27"/>
      <c r="Z94" s="27"/>
      <c r="AB94" s="20"/>
    </row>
    <row r="95" spans="1:28" x14ac:dyDescent="0.2">
      <c r="A95" s="94">
        <f>COUNTIF(A12:G12,"8")</f>
        <v>0</v>
      </c>
      <c r="B95" s="94">
        <f>COUNTIF(A15:G15,"8")</f>
        <v>0</v>
      </c>
      <c r="C95" s="94">
        <f>COUNTIF(A18:G18,"8")</f>
        <v>0</v>
      </c>
      <c r="D95" s="94">
        <f>COUNTIF(A21:G21,"8")</f>
        <v>0</v>
      </c>
      <c r="E95" s="94">
        <f>COUNTIF(A24:G24,"8")</f>
        <v>0</v>
      </c>
      <c r="F95" s="94">
        <f>COUNTIF(A27:G27,"8")</f>
        <v>0</v>
      </c>
      <c r="G95" s="94"/>
      <c r="H95" s="94"/>
      <c r="I95" s="130"/>
      <c r="J95" s="130"/>
      <c r="K95" s="130"/>
      <c r="L95" s="130"/>
      <c r="M95" s="130"/>
      <c r="N95" s="130"/>
      <c r="O95" s="131">
        <f>SUM(A95:N95)</f>
        <v>0</v>
      </c>
      <c r="P95" s="133">
        <f>O95/30</f>
        <v>0</v>
      </c>
      <c r="Q95" s="130"/>
      <c r="R95" s="130"/>
      <c r="S95" s="130"/>
      <c r="T95" s="130"/>
      <c r="U95" s="24"/>
      <c r="V95" s="24"/>
      <c r="W95" s="24"/>
      <c r="X95" s="24"/>
      <c r="Y95" s="26"/>
      <c r="Z95" s="28"/>
      <c r="AB95" s="20"/>
    </row>
    <row r="96" spans="1:28" ht="25.5" x14ac:dyDescent="0.2">
      <c r="A96" s="94" t="s">
        <v>36</v>
      </c>
      <c r="B96" s="94"/>
      <c r="C96" s="94"/>
      <c r="D96" s="94"/>
      <c r="E96" s="94"/>
      <c r="F96" s="94"/>
      <c r="G96" s="94"/>
      <c r="H96" s="94"/>
      <c r="I96" s="130"/>
      <c r="J96" s="130"/>
      <c r="K96" s="130"/>
      <c r="L96" s="130"/>
      <c r="M96" s="130"/>
      <c r="N96" s="130"/>
      <c r="O96" s="132" t="s">
        <v>84</v>
      </c>
      <c r="P96" s="132">
        <v>9</v>
      </c>
      <c r="Q96" s="130"/>
      <c r="R96" s="130"/>
      <c r="S96" s="130"/>
      <c r="T96" s="130"/>
      <c r="U96" s="24"/>
      <c r="V96" s="24"/>
      <c r="W96" s="24"/>
      <c r="X96" s="24"/>
      <c r="Y96" s="27"/>
      <c r="Z96" s="27"/>
      <c r="AB96" s="20"/>
    </row>
    <row r="97" spans="1:28" x14ac:dyDescent="0.2">
      <c r="A97" s="94">
        <f>COUNTIF(A12:G12,"9")</f>
        <v>0</v>
      </c>
      <c r="B97" s="94">
        <f>COUNTIF(A15:G15,"9")</f>
        <v>0</v>
      </c>
      <c r="C97" s="94">
        <f>COUNTIF(A18:G18,"9")</f>
        <v>0</v>
      </c>
      <c r="D97" s="94">
        <f>COUNTIF(A21:G21,"9")</f>
        <v>0</v>
      </c>
      <c r="E97" s="94">
        <f>COUNTIF(A24:G24,"9")</f>
        <v>0</v>
      </c>
      <c r="F97" s="94">
        <f>COUNTIF(A27:G27,"9")</f>
        <v>0</v>
      </c>
      <c r="G97" s="94"/>
      <c r="H97" s="94"/>
      <c r="I97" s="130"/>
      <c r="J97" s="130"/>
      <c r="K97" s="130"/>
      <c r="L97" s="130"/>
      <c r="M97" s="130"/>
      <c r="N97" s="130"/>
      <c r="O97" s="131">
        <f>SUM(A97:N97)</f>
        <v>0</v>
      </c>
      <c r="P97" s="133">
        <f>O97/30</f>
        <v>0</v>
      </c>
      <c r="Q97" s="130"/>
      <c r="R97" s="130"/>
      <c r="S97" s="130"/>
      <c r="T97" s="130"/>
      <c r="U97" s="24"/>
      <c r="V97" s="24"/>
      <c r="W97" s="24"/>
      <c r="X97" s="24"/>
      <c r="Y97" s="26"/>
      <c r="Z97" s="28"/>
      <c r="AB97" s="20"/>
    </row>
    <row r="98" spans="1:28" ht="25.5" x14ac:dyDescent="0.2">
      <c r="A98" s="94" t="s">
        <v>37</v>
      </c>
      <c r="B98" s="94"/>
      <c r="C98" s="94"/>
      <c r="D98" s="94"/>
      <c r="E98" s="94"/>
      <c r="F98" s="94"/>
      <c r="G98" s="94"/>
      <c r="H98" s="94"/>
      <c r="I98" s="130"/>
      <c r="J98" s="130"/>
      <c r="K98" s="130"/>
      <c r="L98" s="130"/>
      <c r="M98" s="130"/>
      <c r="N98" s="130"/>
      <c r="O98" s="132" t="s">
        <v>85</v>
      </c>
      <c r="P98" s="132">
        <v>10</v>
      </c>
      <c r="Q98" s="130"/>
      <c r="R98" s="130"/>
      <c r="S98" s="130"/>
      <c r="T98" s="130"/>
      <c r="U98" s="24"/>
      <c r="V98" s="24"/>
      <c r="W98" s="24"/>
      <c r="X98" s="24"/>
      <c r="Y98" s="27"/>
      <c r="Z98" s="27"/>
      <c r="AB98" s="20"/>
    </row>
    <row r="99" spans="1:28" x14ac:dyDescent="0.2">
      <c r="A99" s="94">
        <f>COUNTIF(A12:G12,"10")</f>
        <v>0</v>
      </c>
      <c r="B99" s="94">
        <f>COUNTIF(A15:G15,"10")</f>
        <v>0</v>
      </c>
      <c r="C99" s="94">
        <f>COUNTIF(A18:G18,"10")</f>
        <v>0</v>
      </c>
      <c r="D99" s="94">
        <f>COUNTIF(A21:G21,"10")</f>
        <v>0</v>
      </c>
      <c r="E99" s="94">
        <f>COUNTIF(A24:G24,"10")</f>
        <v>0</v>
      </c>
      <c r="F99" s="94">
        <f>COUNTIF(A27:G27,"10")</f>
        <v>0</v>
      </c>
      <c r="G99" s="94"/>
      <c r="H99" s="94"/>
      <c r="I99" s="130"/>
      <c r="J99" s="130"/>
      <c r="K99" s="130"/>
      <c r="L99" s="130"/>
      <c r="M99" s="130"/>
      <c r="N99" s="130"/>
      <c r="O99" s="131">
        <f>SUM(A99:N99)</f>
        <v>0</v>
      </c>
      <c r="P99" s="133">
        <f>O99/30</f>
        <v>0</v>
      </c>
      <c r="Q99" s="130"/>
      <c r="R99" s="130"/>
      <c r="S99" s="130"/>
      <c r="T99" s="130"/>
      <c r="U99" s="24"/>
      <c r="V99" s="24"/>
      <c r="W99" s="24"/>
      <c r="X99" s="24"/>
      <c r="Y99" s="26"/>
      <c r="Z99" s="28"/>
      <c r="AB99" s="20"/>
    </row>
    <row r="100" spans="1:28" ht="25.5" x14ac:dyDescent="0.2">
      <c r="A100" s="94" t="s">
        <v>38</v>
      </c>
      <c r="B100" s="94"/>
      <c r="C100" s="94"/>
      <c r="D100" s="94"/>
      <c r="E100" s="94"/>
      <c r="F100" s="94"/>
      <c r="G100" s="94"/>
      <c r="H100" s="94"/>
      <c r="I100" s="130"/>
      <c r="J100" s="130"/>
      <c r="K100" s="130"/>
      <c r="L100" s="130"/>
      <c r="M100" s="130"/>
      <c r="N100" s="130"/>
      <c r="O100" s="132" t="s">
        <v>86</v>
      </c>
      <c r="P100" s="132">
        <v>11</v>
      </c>
      <c r="Q100" s="130"/>
      <c r="R100" s="130"/>
      <c r="S100" s="130"/>
      <c r="T100" s="130"/>
      <c r="U100" s="24"/>
      <c r="V100" s="24"/>
      <c r="W100" s="24"/>
      <c r="X100" s="24"/>
      <c r="Y100" s="27"/>
      <c r="Z100" s="27"/>
      <c r="AB100" s="20"/>
    </row>
    <row r="101" spans="1:28" x14ac:dyDescent="0.2">
      <c r="A101" s="94">
        <f>COUNTIF(A12:G12,"11")</f>
        <v>0</v>
      </c>
      <c r="B101" s="94">
        <f>COUNTIF(A15:G15,"11")</f>
        <v>0</v>
      </c>
      <c r="C101" s="94">
        <f>COUNTIF(A18:G18,"11")</f>
        <v>0</v>
      </c>
      <c r="D101" s="94">
        <f>COUNTIF(A21:G21,"11")</f>
        <v>0</v>
      </c>
      <c r="E101" s="94">
        <f>COUNTIF(A24:G24,"11")</f>
        <v>0</v>
      </c>
      <c r="F101" s="94">
        <f>COUNTIF(A27:G27,"11")</f>
        <v>0</v>
      </c>
      <c r="G101" s="94"/>
      <c r="H101" s="94"/>
      <c r="I101" s="130"/>
      <c r="J101" s="130"/>
      <c r="K101" s="130"/>
      <c r="L101" s="130"/>
      <c r="M101" s="130"/>
      <c r="N101" s="130"/>
      <c r="O101" s="131">
        <f>SUM(A101:N101)</f>
        <v>0</v>
      </c>
      <c r="P101" s="133">
        <f>O101/30</f>
        <v>0</v>
      </c>
      <c r="Q101" s="130"/>
      <c r="R101" s="130"/>
      <c r="S101" s="130"/>
      <c r="T101" s="130"/>
      <c r="U101" s="24"/>
      <c r="V101" s="24"/>
      <c r="W101" s="24"/>
      <c r="X101" s="24"/>
      <c r="Y101" s="26"/>
      <c r="Z101" s="28"/>
      <c r="AB101" s="20"/>
    </row>
    <row r="102" spans="1:28" ht="25.5" x14ac:dyDescent="0.2">
      <c r="A102" s="94" t="s">
        <v>46</v>
      </c>
      <c r="B102" s="94"/>
      <c r="C102" s="94"/>
      <c r="D102" s="94"/>
      <c r="E102" s="94"/>
      <c r="F102" s="94"/>
      <c r="G102" s="94"/>
      <c r="H102" s="94"/>
      <c r="I102" s="130"/>
      <c r="J102" s="130"/>
      <c r="K102" s="130"/>
      <c r="L102" s="130"/>
      <c r="M102" s="130"/>
      <c r="N102" s="130"/>
      <c r="O102" s="132" t="s">
        <v>87</v>
      </c>
      <c r="P102" s="132">
        <v>12</v>
      </c>
      <c r="Q102" s="130"/>
      <c r="R102" s="130"/>
      <c r="S102" s="130"/>
      <c r="T102" s="130"/>
      <c r="U102" s="24"/>
      <c r="V102" s="24"/>
      <c r="W102" s="24"/>
      <c r="X102" s="24"/>
      <c r="Y102" s="27"/>
      <c r="Z102" s="27"/>
      <c r="AB102" s="20"/>
    </row>
    <row r="103" spans="1:28" x14ac:dyDescent="0.2">
      <c r="A103" s="94">
        <f>COUNTIF(A12:G12,"12")</f>
        <v>0</v>
      </c>
      <c r="B103" s="94">
        <f>COUNTIF(A15:G15,"12")</f>
        <v>0</v>
      </c>
      <c r="C103" s="94">
        <f>COUNTIF(A18:G18,"12")</f>
        <v>0</v>
      </c>
      <c r="D103" s="94">
        <f>COUNTIF(A21:G21,"12")</f>
        <v>0</v>
      </c>
      <c r="E103" s="94">
        <f>COUNTIF(A24:G24,"12")</f>
        <v>0</v>
      </c>
      <c r="F103" s="94">
        <f>COUNTIF(A27:G27,"12")</f>
        <v>0</v>
      </c>
      <c r="G103" s="94"/>
      <c r="H103" s="94"/>
      <c r="I103" s="130"/>
      <c r="J103" s="130"/>
      <c r="K103" s="130"/>
      <c r="L103" s="130"/>
      <c r="M103" s="130"/>
      <c r="N103" s="130"/>
      <c r="O103" s="131">
        <f>SUM(A103:N103)</f>
        <v>0</v>
      </c>
      <c r="P103" s="133">
        <f>O103/30</f>
        <v>0</v>
      </c>
      <c r="Q103" s="130"/>
      <c r="R103" s="130"/>
      <c r="S103" s="130"/>
      <c r="T103" s="130"/>
      <c r="U103" s="24"/>
      <c r="V103" s="24"/>
      <c r="W103" s="24"/>
      <c r="X103" s="24"/>
      <c r="Y103" s="26"/>
      <c r="Z103" s="28"/>
      <c r="AB103" s="20"/>
    </row>
    <row r="104" spans="1:28" ht="25.5" x14ac:dyDescent="0.2">
      <c r="A104" s="94" t="s">
        <v>47</v>
      </c>
      <c r="B104" s="94"/>
      <c r="C104" s="94"/>
      <c r="D104" s="94"/>
      <c r="E104" s="94"/>
      <c r="F104" s="94"/>
      <c r="G104" s="94"/>
      <c r="H104" s="94"/>
      <c r="I104" s="130"/>
      <c r="J104" s="130"/>
      <c r="K104" s="130"/>
      <c r="L104" s="130"/>
      <c r="M104" s="130"/>
      <c r="N104" s="130"/>
      <c r="O104" s="132" t="s">
        <v>88</v>
      </c>
      <c r="P104" s="132">
        <v>13</v>
      </c>
      <c r="Q104" s="130"/>
      <c r="R104" s="130"/>
      <c r="S104" s="130"/>
      <c r="T104" s="130"/>
      <c r="U104" s="24"/>
      <c r="V104" s="24"/>
      <c r="W104" s="24"/>
      <c r="X104" s="24"/>
      <c r="Y104" s="27"/>
      <c r="Z104" s="27"/>
      <c r="AB104" s="20"/>
    </row>
    <row r="105" spans="1:28" x14ac:dyDescent="0.2">
      <c r="A105" s="94">
        <f>COUNTIF(A12:G12,"13")</f>
        <v>0</v>
      </c>
      <c r="B105" s="94">
        <f>COUNTIF(A15:G15,"13")</f>
        <v>0</v>
      </c>
      <c r="C105" s="94">
        <f>COUNTIF(A18:G18,"13")</f>
        <v>0</v>
      </c>
      <c r="D105" s="94">
        <f>COUNTIF(A21:G21,"13")</f>
        <v>0</v>
      </c>
      <c r="E105" s="94">
        <f>COUNTIF(A24:G24,"13")</f>
        <v>0</v>
      </c>
      <c r="F105" s="94">
        <f>COUNTIF(A27:G27,"13")</f>
        <v>0</v>
      </c>
      <c r="G105" s="94"/>
      <c r="H105" s="94"/>
      <c r="I105" s="130"/>
      <c r="J105" s="130"/>
      <c r="K105" s="130"/>
      <c r="L105" s="130"/>
      <c r="M105" s="130"/>
      <c r="N105" s="130"/>
      <c r="O105" s="131">
        <f>SUM(A105:N105)</f>
        <v>0</v>
      </c>
      <c r="P105" s="133">
        <f>O105/30</f>
        <v>0</v>
      </c>
      <c r="Q105" s="130"/>
      <c r="R105" s="130"/>
      <c r="S105" s="130"/>
      <c r="T105" s="130"/>
      <c r="U105" s="24"/>
      <c r="V105" s="24"/>
      <c r="W105" s="24"/>
      <c r="X105" s="24"/>
      <c r="Y105" s="26"/>
      <c r="Z105" s="28"/>
      <c r="AB105" s="20"/>
    </row>
    <row r="106" spans="1:28" ht="25.5" x14ac:dyDescent="0.2">
      <c r="A106" s="94" t="s">
        <v>48</v>
      </c>
      <c r="B106" s="94"/>
      <c r="C106" s="94"/>
      <c r="D106" s="94"/>
      <c r="E106" s="94"/>
      <c r="F106" s="94"/>
      <c r="G106" s="94"/>
      <c r="H106" s="94"/>
      <c r="I106" s="130"/>
      <c r="J106" s="130"/>
      <c r="K106" s="130"/>
      <c r="L106" s="130"/>
      <c r="M106" s="130"/>
      <c r="N106" s="130"/>
      <c r="O106" s="132" t="s">
        <v>89</v>
      </c>
      <c r="P106" s="132">
        <v>14</v>
      </c>
      <c r="Q106" s="130"/>
      <c r="R106" s="130"/>
      <c r="S106" s="130"/>
      <c r="T106" s="130"/>
      <c r="U106" s="24"/>
      <c r="V106" s="24"/>
      <c r="W106" s="24"/>
      <c r="X106" s="24"/>
      <c r="Y106" s="27"/>
      <c r="Z106" s="27"/>
      <c r="AB106" s="20"/>
    </row>
    <row r="107" spans="1:28" x14ac:dyDescent="0.2">
      <c r="A107" s="94">
        <f>COUNTIF(A12:G12,"14")</f>
        <v>0</v>
      </c>
      <c r="B107" s="94">
        <f>COUNTIF(A15:G15,"14")</f>
        <v>0</v>
      </c>
      <c r="C107" s="94">
        <f>COUNTIF(A18:G18,"14")</f>
        <v>0</v>
      </c>
      <c r="D107" s="94">
        <f>COUNTIF(A21:G21,"14")</f>
        <v>0</v>
      </c>
      <c r="E107" s="94">
        <f>COUNTIF(A24:G24,"14")</f>
        <v>0</v>
      </c>
      <c r="F107" s="94">
        <f>COUNTIF(A27:G27,"14")</f>
        <v>0</v>
      </c>
      <c r="G107" s="94"/>
      <c r="H107" s="94"/>
      <c r="I107" s="130"/>
      <c r="J107" s="130"/>
      <c r="K107" s="130"/>
      <c r="L107" s="130"/>
      <c r="M107" s="130"/>
      <c r="N107" s="130"/>
      <c r="O107" s="131">
        <f>SUM(A107:N107)</f>
        <v>0</v>
      </c>
      <c r="P107" s="133">
        <f>O107/30</f>
        <v>0</v>
      </c>
      <c r="Q107" s="130"/>
      <c r="R107" s="130"/>
      <c r="S107" s="130"/>
      <c r="T107" s="130"/>
      <c r="U107" s="24"/>
      <c r="V107" s="24"/>
      <c r="W107" s="24"/>
      <c r="X107" s="24"/>
      <c r="Y107" s="26"/>
      <c r="Z107" s="28"/>
      <c r="AB107" s="20"/>
    </row>
    <row r="108" spans="1:28" ht="25.5" x14ac:dyDescent="0.2">
      <c r="A108" s="94" t="s">
        <v>49</v>
      </c>
      <c r="B108" s="94"/>
      <c r="C108" s="94"/>
      <c r="D108" s="94"/>
      <c r="E108" s="94"/>
      <c r="F108" s="94"/>
      <c r="G108" s="94"/>
      <c r="H108" s="94"/>
      <c r="I108" s="130"/>
      <c r="J108" s="130"/>
      <c r="K108" s="130"/>
      <c r="L108" s="130"/>
      <c r="M108" s="130"/>
      <c r="N108" s="130"/>
      <c r="O108" s="132" t="s">
        <v>90</v>
      </c>
      <c r="P108" s="132">
        <v>15</v>
      </c>
      <c r="Q108" s="130"/>
      <c r="R108" s="130"/>
      <c r="S108" s="130"/>
      <c r="T108" s="130"/>
      <c r="U108" s="24"/>
      <c r="V108" s="24"/>
      <c r="W108" s="24"/>
      <c r="X108" s="24"/>
      <c r="Y108" s="27"/>
      <c r="Z108" s="27"/>
      <c r="AB108" s="20"/>
    </row>
    <row r="109" spans="1:28" x14ac:dyDescent="0.2">
      <c r="A109" s="94">
        <f>COUNTIF(A12:G12,"15")</f>
        <v>0</v>
      </c>
      <c r="B109" s="94">
        <f>COUNTIF(A15:G15,"15")</f>
        <v>0</v>
      </c>
      <c r="C109" s="94">
        <f>COUNTIF(A18:G18,"15")</f>
        <v>0</v>
      </c>
      <c r="D109" s="94">
        <f>COUNTIF(A21:G21,"15")</f>
        <v>0</v>
      </c>
      <c r="E109" s="94">
        <f>COUNTIF(A24:G24,"15")</f>
        <v>0</v>
      </c>
      <c r="F109" s="94">
        <f>COUNTIF(A27:G27,"15")</f>
        <v>0</v>
      </c>
      <c r="G109" s="94"/>
      <c r="H109" s="94"/>
      <c r="I109" s="130"/>
      <c r="J109" s="130"/>
      <c r="K109" s="130"/>
      <c r="L109" s="130"/>
      <c r="M109" s="130"/>
      <c r="N109" s="130"/>
      <c r="O109" s="131">
        <f>SUM(A109:N109)</f>
        <v>0</v>
      </c>
      <c r="P109" s="133">
        <f>O109/30</f>
        <v>0</v>
      </c>
      <c r="Q109" s="130"/>
      <c r="R109" s="130"/>
      <c r="S109" s="130"/>
      <c r="T109" s="130"/>
      <c r="U109" s="24"/>
      <c r="V109" s="24"/>
      <c r="W109" s="24"/>
      <c r="X109" s="24"/>
      <c r="Y109" s="26"/>
      <c r="Z109" s="28"/>
      <c r="AB109" s="20"/>
    </row>
    <row r="110" spans="1:28" ht="25.5" x14ac:dyDescent="0.2">
      <c r="A110" s="94" t="s">
        <v>50</v>
      </c>
      <c r="B110" s="94"/>
      <c r="C110" s="94"/>
      <c r="D110" s="94"/>
      <c r="E110" s="94"/>
      <c r="F110" s="94"/>
      <c r="G110" s="94"/>
      <c r="H110" s="94"/>
      <c r="I110" s="130"/>
      <c r="J110" s="130"/>
      <c r="K110" s="130"/>
      <c r="L110" s="130"/>
      <c r="M110" s="130"/>
      <c r="N110" s="130"/>
      <c r="O110" s="132" t="s">
        <v>91</v>
      </c>
      <c r="P110" s="132">
        <v>16</v>
      </c>
      <c r="Q110" s="130"/>
      <c r="R110" s="130"/>
      <c r="S110" s="130"/>
      <c r="T110" s="130"/>
      <c r="U110" s="24"/>
      <c r="V110" s="24"/>
      <c r="W110" s="24"/>
      <c r="X110" s="24"/>
      <c r="Y110" s="27"/>
      <c r="Z110" s="27"/>
      <c r="AB110" s="20"/>
    </row>
    <row r="111" spans="1:28" x14ac:dyDescent="0.2">
      <c r="A111" s="94">
        <f>COUNTIF(A12:G12,"16")</f>
        <v>0</v>
      </c>
      <c r="B111" s="94">
        <f>COUNTIF(A15:G15,"16")</f>
        <v>0</v>
      </c>
      <c r="C111" s="94">
        <f>COUNTIF(A18:G18,"16")</f>
        <v>0</v>
      </c>
      <c r="D111" s="94">
        <f>COUNTIF(A21:G21,"16")</f>
        <v>0</v>
      </c>
      <c r="E111" s="94">
        <f>COUNTIF(A24:G24,"16")</f>
        <v>0</v>
      </c>
      <c r="F111" s="94">
        <f>COUNTIF(A27:G27,"16")</f>
        <v>0</v>
      </c>
      <c r="G111" s="94"/>
      <c r="H111" s="94"/>
      <c r="I111" s="130"/>
      <c r="J111" s="130"/>
      <c r="K111" s="130"/>
      <c r="L111" s="130"/>
      <c r="M111" s="130"/>
      <c r="N111" s="130"/>
      <c r="O111" s="131">
        <f>SUM(A111:N111)</f>
        <v>0</v>
      </c>
      <c r="P111" s="133">
        <f>O111/30</f>
        <v>0</v>
      </c>
      <c r="Q111" s="130"/>
      <c r="R111" s="130"/>
      <c r="S111" s="130"/>
      <c r="T111" s="130"/>
      <c r="U111" s="24"/>
      <c r="V111" s="24"/>
      <c r="W111" s="24"/>
      <c r="X111" s="24"/>
      <c r="Y111" s="26"/>
      <c r="Z111" s="28"/>
      <c r="AB111" s="20"/>
    </row>
    <row r="112" spans="1:28" ht="25.5" x14ac:dyDescent="0.2">
      <c r="A112" s="94" t="s">
        <v>51</v>
      </c>
      <c r="B112" s="94"/>
      <c r="C112" s="94"/>
      <c r="D112" s="94"/>
      <c r="E112" s="94"/>
      <c r="F112" s="94"/>
      <c r="G112" s="94"/>
      <c r="H112" s="94"/>
      <c r="I112" s="130"/>
      <c r="J112" s="130"/>
      <c r="K112" s="130"/>
      <c r="L112" s="130"/>
      <c r="M112" s="130"/>
      <c r="N112" s="130"/>
      <c r="O112" s="132" t="s">
        <v>92</v>
      </c>
      <c r="P112" s="132">
        <v>17</v>
      </c>
      <c r="Q112" s="130"/>
      <c r="R112" s="130"/>
      <c r="S112" s="130"/>
      <c r="T112" s="130"/>
      <c r="U112" s="24"/>
      <c r="V112" s="24"/>
      <c r="W112" s="24"/>
      <c r="X112" s="24"/>
      <c r="Y112" s="27"/>
      <c r="Z112" s="27"/>
      <c r="AB112" s="20"/>
    </row>
    <row r="113" spans="1:28" x14ac:dyDescent="0.2">
      <c r="A113" s="94">
        <f>COUNTIF(A12:G12,"17")</f>
        <v>0</v>
      </c>
      <c r="B113" s="94">
        <f>COUNTIF(A15:G15,"17")</f>
        <v>0</v>
      </c>
      <c r="C113" s="94">
        <f>COUNTIF(A18:G18,"17")</f>
        <v>0</v>
      </c>
      <c r="D113" s="94">
        <f>COUNTIF(A21:G21,"17")</f>
        <v>0</v>
      </c>
      <c r="E113" s="94">
        <f>COUNTIF(A24:G24,"17")</f>
        <v>0</v>
      </c>
      <c r="F113" s="94">
        <f>COUNTIF(A27:G27,"17")</f>
        <v>0</v>
      </c>
      <c r="G113" s="94"/>
      <c r="H113" s="94"/>
      <c r="I113" s="130"/>
      <c r="J113" s="130"/>
      <c r="K113" s="130"/>
      <c r="L113" s="130"/>
      <c r="M113" s="130"/>
      <c r="N113" s="130"/>
      <c r="O113" s="131">
        <f>SUM(A113:N113)</f>
        <v>0</v>
      </c>
      <c r="P113" s="133">
        <f>O113/30</f>
        <v>0</v>
      </c>
      <c r="Q113" s="130"/>
      <c r="R113" s="130"/>
      <c r="S113" s="130"/>
      <c r="T113" s="130"/>
      <c r="U113" s="24"/>
      <c r="V113" s="24"/>
      <c r="W113" s="24"/>
      <c r="X113" s="24"/>
      <c r="Y113" s="26"/>
      <c r="Z113" s="28"/>
      <c r="AB113" s="20"/>
    </row>
    <row r="114" spans="1:28" ht="25.5" x14ac:dyDescent="0.2">
      <c r="A114" s="94" t="s">
        <v>52</v>
      </c>
      <c r="B114" s="94"/>
      <c r="C114" s="94"/>
      <c r="D114" s="94"/>
      <c r="E114" s="94"/>
      <c r="F114" s="94"/>
      <c r="G114" s="94"/>
      <c r="H114" s="94"/>
      <c r="I114" s="130"/>
      <c r="J114" s="130"/>
      <c r="K114" s="130"/>
      <c r="L114" s="130"/>
      <c r="M114" s="130"/>
      <c r="N114" s="130"/>
      <c r="O114" s="132" t="s">
        <v>93</v>
      </c>
      <c r="P114" s="132">
        <v>18</v>
      </c>
      <c r="Q114" s="130"/>
      <c r="R114" s="130"/>
      <c r="S114" s="130"/>
      <c r="T114" s="130"/>
      <c r="U114" s="24"/>
      <c r="V114" s="24"/>
      <c r="W114" s="24"/>
      <c r="X114" s="24"/>
      <c r="Y114" s="27"/>
      <c r="Z114" s="27"/>
      <c r="AB114" s="20"/>
    </row>
    <row r="115" spans="1:28" x14ac:dyDescent="0.2">
      <c r="A115" s="94">
        <f>COUNTIF(A12:G12,"18")</f>
        <v>0</v>
      </c>
      <c r="B115" s="94">
        <f>COUNTIF(A15:G15,"17")</f>
        <v>0</v>
      </c>
      <c r="C115" s="94">
        <f>COUNTIF(A18:G18,"18")</f>
        <v>0</v>
      </c>
      <c r="D115" s="94">
        <f>COUNTIF(A21:G21,"18")</f>
        <v>0</v>
      </c>
      <c r="E115" s="94">
        <f>COUNTIF(A24:G24,"18")</f>
        <v>0</v>
      </c>
      <c r="F115" s="94">
        <f>COUNTIF(A27:G27,"18")</f>
        <v>0</v>
      </c>
      <c r="G115" s="94"/>
      <c r="H115" s="94"/>
      <c r="I115" s="130"/>
      <c r="J115" s="130"/>
      <c r="K115" s="130"/>
      <c r="L115" s="130"/>
      <c r="M115" s="130"/>
      <c r="N115" s="130"/>
      <c r="O115" s="131">
        <f>SUM(A115:N115)</f>
        <v>0</v>
      </c>
      <c r="P115" s="133">
        <f>O115/30</f>
        <v>0</v>
      </c>
      <c r="Q115" s="130"/>
      <c r="R115" s="130"/>
      <c r="S115" s="130"/>
      <c r="T115" s="130"/>
      <c r="U115" s="24"/>
      <c r="V115" s="24"/>
      <c r="W115" s="24"/>
      <c r="X115" s="24"/>
      <c r="Y115" s="26"/>
      <c r="Z115" s="28"/>
      <c r="AB115" s="20"/>
    </row>
    <row r="116" spans="1:28" ht="25.5" x14ac:dyDescent="0.2">
      <c r="A116" s="94" t="s">
        <v>53</v>
      </c>
      <c r="B116" s="94"/>
      <c r="C116" s="94"/>
      <c r="D116" s="94"/>
      <c r="E116" s="94"/>
      <c r="F116" s="94"/>
      <c r="G116" s="94"/>
      <c r="H116" s="94"/>
      <c r="I116" s="130"/>
      <c r="J116" s="130"/>
      <c r="K116" s="130"/>
      <c r="L116" s="130"/>
      <c r="M116" s="130"/>
      <c r="N116" s="130"/>
      <c r="O116" s="132" t="s">
        <v>94</v>
      </c>
      <c r="P116" s="132">
        <v>19</v>
      </c>
      <c r="Q116" s="130"/>
      <c r="R116" s="130"/>
      <c r="S116" s="130"/>
      <c r="T116" s="130"/>
      <c r="U116" s="24"/>
      <c r="V116" s="24"/>
      <c r="W116" s="24"/>
      <c r="X116" s="24"/>
      <c r="Y116" s="27"/>
      <c r="Z116" s="27"/>
      <c r="AB116" s="20"/>
    </row>
    <row r="117" spans="1:28" x14ac:dyDescent="0.2">
      <c r="A117" s="94">
        <f>COUNTIF(A12:G12,"19")</f>
        <v>0</v>
      </c>
      <c r="B117" s="94">
        <f>COUNTIF(A15:G15,"19")</f>
        <v>0</v>
      </c>
      <c r="C117" s="94">
        <f>COUNTIF(A18:G18,"19")</f>
        <v>0</v>
      </c>
      <c r="D117" s="94">
        <f>COUNTIF(A21:G21,"19")</f>
        <v>0</v>
      </c>
      <c r="E117" s="94">
        <f>COUNTIF(A24:G24,"19")</f>
        <v>0</v>
      </c>
      <c r="F117" s="94">
        <f>COUNTIF(A27:G27,"19")</f>
        <v>0</v>
      </c>
      <c r="G117" s="94"/>
      <c r="H117" s="94"/>
      <c r="I117" s="130"/>
      <c r="J117" s="130"/>
      <c r="K117" s="130"/>
      <c r="L117" s="130"/>
      <c r="M117" s="130"/>
      <c r="N117" s="130"/>
      <c r="O117" s="131">
        <f>SUM(A117:N117)</f>
        <v>0</v>
      </c>
      <c r="P117" s="133">
        <f>O117/30</f>
        <v>0</v>
      </c>
      <c r="Q117" s="130"/>
      <c r="R117" s="130"/>
      <c r="S117" s="130"/>
      <c r="T117" s="130"/>
      <c r="U117" s="24"/>
      <c r="V117" s="24"/>
      <c r="W117" s="24"/>
      <c r="X117" s="24"/>
      <c r="Y117" s="26"/>
      <c r="Z117" s="28"/>
      <c r="AB117" s="20"/>
    </row>
    <row r="118" spans="1:28" ht="25.5" x14ac:dyDescent="0.2">
      <c r="A118" s="94" t="s">
        <v>54</v>
      </c>
      <c r="B118" s="94"/>
      <c r="C118" s="94"/>
      <c r="D118" s="94"/>
      <c r="E118" s="94"/>
      <c r="F118" s="94"/>
      <c r="G118" s="94"/>
      <c r="H118" s="94"/>
      <c r="I118" s="130"/>
      <c r="J118" s="130"/>
      <c r="K118" s="130"/>
      <c r="L118" s="130"/>
      <c r="M118" s="130"/>
      <c r="N118" s="130"/>
      <c r="O118" s="132" t="s">
        <v>95</v>
      </c>
      <c r="P118" s="132">
        <v>20</v>
      </c>
      <c r="Q118" s="130"/>
      <c r="R118" s="130"/>
      <c r="S118" s="130"/>
      <c r="T118" s="130"/>
      <c r="U118" s="24"/>
      <c r="V118" s="24"/>
      <c r="W118" s="24"/>
      <c r="X118" s="24"/>
      <c r="Y118" s="27"/>
      <c r="Z118" s="27"/>
      <c r="AB118" s="20"/>
    </row>
    <row r="119" spans="1:28" x14ac:dyDescent="0.2">
      <c r="A119" s="94">
        <f>COUNTIF(A12:G12,"20")</f>
        <v>0</v>
      </c>
      <c r="B119" s="94">
        <f>COUNTIF(A15:G15,"20")</f>
        <v>0</v>
      </c>
      <c r="C119" s="94">
        <f>COUNTIF(A18:G18,"20")</f>
        <v>0</v>
      </c>
      <c r="D119" s="94">
        <f>COUNTIF(A21:G21,"20")</f>
        <v>0</v>
      </c>
      <c r="E119" s="94">
        <f>COUNTIF(A24:G24,"20")</f>
        <v>0</v>
      </c>
      <c r="F119" s="94">
        <f>COUNTIF(A27:G27,"20")</f>
        <v>0</v>
      </c>
      <c r="G119" s="94"/>
      <c r="H119" s="94"/>
      <c r="I119" s="130"/>
      <c r="J119" s="130"/>
      <c r="K119" s="130"/>
      <c r="L119" s="130"/>
      <c r="M119" s="130"/>
      <c r="N119" s="130"/>
      <c r="O119" s="131">
        <f>SUM(A119:N119)</f>
        <v>0</v>
      </c>
      <c r="P119" s="133">
        <f>O119/30</f>
        <v>0</v>
      </c>
      <c r="Q119" s="130"/>
      <c r="R119" s="130"/>
      <c r="S119" s="130"/>
      <c r="T119" s="130"/>
      <c r="U119" s="24"/>
      <c r="V119" s="24"/>
      <c r="W119" s="24"/>
      <c r="X119" s="24"/>
      <c r="Y119" s="26"/>
      <c r="Z119" s="28"/>
      <c r="AB119" s="20"/>
    </row>
    <row r="120" spans="1:28" ht="25.5" x14ac:dyDescent="0.2">
      <c r="A120" s="94" t="s">
        <v>55</v>
      </c>
      <c r="B120" s="94"/>
      <c r="C120" s="94"/>
      <c r="D120" s="94"/>
      <c r="E120" s="94"/>
      <c r="F120" s="94"/>
      <c r="G120" s="94"/>
      <c r="H120" s="94"/>
      <c r="I120" s="130"/>
      <c r="J120" s="130"/>
      <c r="K120" s="130"/>
      <c r="L120" s="130"/>
      <c r="M120" s="130"/>
      <c r="N120" s="130"/>
      <c r="O120" s="132" t="s">
        <v>96</v>
      </c>
      <c r="P120" s="132">
        <v>21</v>
      </c>
      <c r="Q120" s="130"/>
      <c r="R120" s="130"/>
      <c r="S120" s="130"/>
      <c r="T120" s="130"/>
      <c r="U120" s="24"/>
      <c r="V120" s="24"/>
      <c r="W120" s="24"/>
      <c r="X120" s="24"/>
      <c r="Y120" s="27"/>
      <c r="Z120" s="27"/>
      <c r="AB120" s="20"/>
    </row>
    <row r="121" spans="1:28" x14ac:dyDescent="0.2">
      <c r="A121" s="94">
        <f>COUNTIF(A12:G12,"21")</f>
        <v>0</v>
      </c>
      <c r="B121" s="94">
        <f>COUNTIF(A15:G15,"21")</f>
        <v>0</v>
      </c>
      <c r="C121" s="94">
        <f>COUNTIF(A18:G18,"21")</f>
        <v>0</v>
      </c>
      <c r="D121" s="94">
        <f>COUNTIF(A21:G21,"21")</f>
        <v>0</v>
      </c>
      <c r="E121" s="94">
        <f>COUNTIF(A24:G24,"21")</f>
        <v>0</v>
      </c>
      <c r="F121" s="94">
        <f>COUNTIF(A27:G27,"21")</f>
        <v>0</v>
      </c>
      <c r="G121" s="94"/>
      <c r="H121" s="94"/>
      <c r="I121" s="130"/>
      <c r="J121" s="130"/>
      <c r="K121" s="130"/>
      <c r="L121" s="130"/>
      <c r="M121" s="130"/>
      <c r="N121" s="130"/>
      <c r="O121" s="131">
        <f>SUM(A121:N121)</f>
        <v>0</v>
      </c>
      <c r="P121" s="133">
        <f>O121/30</f>
        <v>0</v>
      </c>
      <c r="Q121" s="130"/>
      <c r="R121" s="130"/>
      <c r="S121" s="130"/>
      <c r="T121" s="130"/>
      <c r="U121" s="24"/>
      <c r="V121" s="24"/>
      <c r="W121" s="24"/>
      <c r="X121" s="24"/>
      <c r="Y121" s="26"/>
      <c r="Z121" s="28"/>
      <c r="AB121" s="20"/>
    </row>
    <row r="122" spans="1:28" ht="25.5" x14ac:dyDescent="0.2">
      <c r="A122" s="94" t="s">
        <v>56</v>
      </c>
      <c r="B122" s="94"/>
      <c r="C122" s="94"/>
      <c r="D122" s="94"/>
      <c r="E122" s="94"/>
      <c r="F122" s="94"/>
      <c r="G122" s="94"/>
      <c r="H122" s="94"/>
      <c r="I122" s="130"/>
      <c r="J122" s="130"/>
      <c r="K122" s="130"/>
      <c r="L122" s="130"/>
      <c r="M122" s="130"/>
      <c r="N122" s="130"/>
      <c r="O122" s="132" t="s">
        <v>97</v>
      </c>
      <c r="P122" s="132">
        <v>22</v>
      </c>
      <c r="Q122" s="130"/>
      <c r="R122" s="130"/>
      <c r="S122" s="130"/>
      <c r="T122" s="130"/>
      <c r="U122" s="24"/>
      <c r="V122" s="24"/>
      <c r="W122" s="24"/>
      <c r="X122" s="24"/>
      <c r="Y122" s="27"/>
      <c r="Z122" s="27"/>
      <c r="AB122" s="20"/>
    </row>
    <row r="123" spans="1:28" ht="15" x14ac:dyDescent="0.25">
      <c r="A123" s="189">
        <f>COUNTIF(A12:G12,"22")</f>
        <v>0</v>
      </c>
      <c r="B123" s="94">
        <f>COUNTIF(A15:G15,"22")</f>
        <v>0</v>
      </c>
      <c r="C123" s="94">
        <f>COUNTIF(A18:G18,"22")</f>
        <v>0</v>
      </c>
      <c r="D123" s="94">
        <f>COUNTIF(A21:G21,"22")</f>
        <v>0</v>
      </c>
      <c r="E123" s="94">
        <f>COUNTIF(A24:G24,"22")</f>
        <v>0</v>
      </c>
      <c r="F123" s="94">
        <f>COUNTIF(A27:G27,"22")</f>
        <v>0</v>
      </c>
      <c r="G123" s="94"/>
      <c r="H123" s="94"/>
      <c r="I123" s="130"/>
      <c r="J123" s="130"/>
      <c r="K123" s="130"/>
      <c r="L123" s="130"/>
      <c r="M123" s="130"/>
      <c r="N123" s="130"/>
      <c r="O123" s="131">
        <f>SUM(A123:N123)</f>
        <v>0</v>
      </c>
      <c r="P123" s="133">
        <f>O123/30</f>
        <v>0</v>
      </c>
      <c r="Q123" s="130"/>
      <c r="R123" s="130"/>
      <c r="S123" s="130"/>
      <c r="T123" s="130"/>
      <c r="U123" s="24"/>
      <c r="V123" s="24"/>
      <c r="W123" s="24"/>
      <c r="X123" s="24"/>
      <c r="Y123" s="26"/>
      <c r="Z123" s="28"/>
      <c r="AB123" s="20"/>
    </row>
    <row r="124" spans="1:28" ht="25.5" x14ac:dyDescent="0.2">
      <c r="A124" s="94" t="s">
        <v>57</v>
      </c>
      <c r="B124" s="94"/>
      <c r="C124" s="94"/>
      <c r="D124" s="94"/>
      <c r="E124" s="94"/>
      <c r="F124" s="94"/>
      <c r="G124" s="94"/>
      <c r="H124" s="94"/>
      <c r="I124" s="130"/>
      <c r="J124" s="130"/>
      <c r="K124" s="130"/>
      <c r="L124" s="130"/>
      <c r="M124" s="130"/>
      <c r="N124" s="130"/>
      <c r="O124" s="132" t="s">
        <v>98</v>
      </c>
      <c r="P124" s="132">
        <v>23</v>
      </c>
      <c r="Q124" s="130"/>
      <c r="R124" s="130"/>
      <c r="S124" s="130"/>
      <c r="T124" s="130"/>
      <c r="U124" s="24"/>
      <c r="V124" s="24"/>
      <c r="W124" s="24"/>
      <c r="X124" s="24"/>
      <c r="Y124" s="27"/>
      <c r="Z124" s="27"/>
      <c r="AB124" s="20"/>
    </row>
    <row r="125" spans="1:28" x14ac:dyDescent="0.2">
      <c r="A125" s="94">
        <f>COUNTIF(A12:G12,"23")</f>
        <v>0</v>
      </c>
      <c r="B125" s="94">
        <f>COUNTIF(A15:G15,"23")</f>
        <v>0</v>
      </c>
      <c r="C125" s="94">
        <f>COUNTIF(A18:G18,"23")</f>
        <v>0</v>
      </c>
      <c r="D125" s="94">
        <f>COUNTIF(A21:G21,"23")</f>
        <v>0</v>
      </c>
      <c r="E125" s="94">
        <f>COUNTIF(A24:G24,"23")</f>
        <v>0</v>
      </c>
      <c r="F125" s="94">
        <f>COUNTIF(A27:G27,"23")</f>
        <v>0</v>
      </c>
      <c r="G125" s="94"/>
      <c r="H125" s="94"/>
      <c r="I125" s="130"/>
      <c r="J125" s="130"/>
      <c r="K125" s="130"/>
      <c r="L125" s="130"/>
      <c r="M125" s="130"/>
      <c r="N125" s="130"/>
      <c r="O125" s="131">
        <f>SUM(A125:N125)</f>
        <v>0</v>
      </c>
      <c r="P125" s="133">
        <f>O125/30</f>
        <v>0</v>
      </c>
      <c r="Q125" s="130"/>
      <c r="R125" s="130"/>
      <c r="S125" s="130"/>
      <c r="T125" s="130"/>
      <c r="U125" s="24"/>
      <c r="V125" s="24"/>
      <c r="W125" s="24"/>
      <c r="X125" s="24"/>
      <c r="Y125" s="26"/>
      <c r="Z125" s="28"/>
      <c r="AB125" s="20"/>
    </row>
    <row r="126" spans="1:28" ht="25.5" x14ac:dyDescent="0.2">
      <c r="A126" s="94" t="s">
        <v>58</v>
      </c>
      <c r="B126" s="94"/>
      <c r="C126" s="94"/>
      <c r="D126" s="94"/>
      <c r="E126" s="94"/>
      <c r="F126" s="94"/>
      <c r="G126" s="94"/>
      <c r="H126" s="94"/>
      <c r="I126" s="130"/>
      <c r="J126" s="130"/>
      <c r="K126" s="130"/>
      <c r="L126" s="130"/>
      <c r="M126" s="130"/>
      <c r="N126" s="130"/>
      <c r="O126" s="132" t="s">
        <v>99</v>
      </c>
      <c r="P126" s="132">
        <v>24</v>
      </c>
      <c r="Q126" s="130"/>
      <c r="R126" s="130"/>
      <c r="S126" s="130"/>
      <c r="T126" s="130"/>
      <c r="U126" s="24"/>
      <c r="V126" s="24"/>
      <c r="W126" s="24"/>
      <c r="X126" s="24"/>
      <c r="Y126" s="27"/>
      <c r="Z126" s="27"/>
      <c r="AB126" s="20"/>
    </row>
    <row r="127" spans="1:28" x14ac:dyDescent="0.2">
      <c r="A127" s="94">
        <f>COUNTIF(A12:G12,"24")</f>
        <v>0</v>
      </c>
      <c r="B127" s="94">
        <f>COUNTIF(A15:G15,"24")</f>
        <v>0</v>
      </c>
      <c r="C127" s="94">
        <f>COUNTIF(A18:G18,"24")</f>
        <v>0</v>
      </c>
      <c r="D127" s="94">
        <f>COUNTIF(A21:G21,"24")</f>
        <v>0</v>
      </c>
      <c r="E127" s="94">
        <f>COUNTIF(A24:G24,"24")</f>
        <v>0</v>
      </c>
      <c r="F127" s="94">
        <f>COUNTIF(A27:G27,"24")</f>
        <v>0</v>
      </c>
      <c r="G127" s="94"/>
      <c r="H127" s="94"/>
      <c r="I127" s="130"/>
      <c r="J127" s="130"/>
      <c r="K127" s="130"/>
      <c r="L127" s="130"/>
      <c r="M127" s="130"/>
      <c r="N127" s="130"/>
      <c r="O127" s="131">
        <f>SUM(A127:N127)</f>
        <v>0</v>
      </c>
      <c r="P127" s="133">
        <f>O127/30</f>
        <v>0</v>
      </c>
      <c r="Q127" s="130"/>
      <c r="R127" s="130"/>
      <c r="S127" s="130"/>
      <c r="T127" s="130"/>
      <c r="U127" s="24"/>
      <c r="V127" s="24"/>
      <c r="W127" s="24"/>
      <c r="X127" s="24"/>
      <c r="Y127" s="26"/>
      <c r="Z127" s="28"/>
      <c r="AB127" s="20"/>
    </row>
    <row r="128" spans="1:28" ht="25.5" x14ac:dyDescent="0.2">
      <c r="A128" s="94" t="s">
        <v>0</v>
      </c>
      <c r="B128" s="94"/>
      <c r="C128" s="94"/>
      <c r="D128" s="94"/>
      <c r="E128" s="94"/>
      <c r="F128" s="94"/>
      <c r="G128" s="94"/>
      <c r="H128" s="94"/>
      <c r="I128" s="130"/>
      <c r="J128" s="130"/>
      <c r="K128" s="130"/>
      <c r="L128" s="130"/>
      <c r="M128" s="130"/>
      <c r="N128" s="130"/>
      <c r="O128" s="132" t="s">
        <v>100</v>
      </c>
      <c r="P128" s="132">
        <v>25</v>
      </c>
      <c r="Q128" s="130"/>
      <c r="R128" s="130"/>
      <c r="S128" s="130"/>
      <c r="T128" s="130"/>
      <c r="U128" s="24"/>
      <c r="V128" s="24"/>
      <c r="W128" s="24"/>
      <c r="X128" s="24"/>
      <c r="Y128" s="27"/>
      <c r="Z128" s="27"/>
      <c r="AB128" s="20"/>
    </row>
    <row r="129" spans="1:28" x14ac:dyDescent="0.2">
      <c r="A129" s="94">
        <f>COUNTIF(A12:G12,"25")</f>
        <v>0</v>
      </c>
      <c r="B129" s="94">
        <f>COUNTIF(A15:G15,"25")</f>
        <v>0</v>
      </c>
      <c r="C129" s="94">
        <f>COUNTIF(A18:G18,"25")</f>
        <v>0</v>
      </c>
      <c r="D129" s="94">
        <f>COUNTIF(A21:G21,"25")</f>
        <v>0</v>
      </c>
      <c r="E129" s="94">
        <f>COUNTIF(A24:G24,"25")</f>
        <v>0</v>
      </c>
      <c r="F129" s="94">
        <f>COUNTIF(A27:G27,"25")</f>
        <v>0</v>
      </c>
      <c r="G129" s="94"/>
      <c r="H129" s="94"/>
      <c r="I129" s="130"/>
      <c r="J129" s="130"/>
      <c r="K129" s="130"/>
      <c r="L129" s="130"/>
      <c r="M129" s="130"/>
      <c r="N129" s="130"/>
      <c r="O129" s="131">
        <f>SUM(A129:N129)</f>
        <v>0</v>
      </c>
      <c r="P129" s="133">
        <f>O129/30</f>
        <v>0</v>
      </c>
      <c r="Q129" s="130"/>
      <c r="R129" s="130"/>
      <c r="S129" s="130"/>
      <c r="T129" s="130"/>
      <c r="U129" s="24"/>
      <c r="V129" s="24"/>
      <c r="W129" s="24"/>
      <c r="X129" s="24"/>
      <c r="Y129" s="26"/>
      <c r="Z129" s="28"/>
      <c r="AB129" s="20"/>
    </row>
    <row r="130" spans="1:28" ht="25.5" x14ac:dyDescent="0.2">
      <c r="A130" s="94" t="s">
        <v>1</v>
      </c>
      <c r="B130" s="94"/>
      <c r="C130" s="94"/>
      <c r="D130" s="94"/>
      <c r="E130" s="94"/>
      <c r="F130" s="94"/>
      <c r="G130" s="94"/>
      <c r="H130" s="94"/>
      <c r="I130" s="130"/>
      <c r="J130" s="130"/>
      <c r="K130" s="130"/>
      <c r="L130" s="130"/>
      <c r="M130" s="130"/>
      <c r="N130" s="130"/>
      <c r="O130" s="132" t="s">
        <v>101</v>
      </c>
      <c r="P130" s="132">
        <v>26</v>
      </c>
      <c r="Q130" s="130"/>
      <c r="R130" s="130"/>
      <c r="S130" s="130"/>
      <c r="T130" s="130"/>
      <c r="U130" s="24"/>
      <c r="V130" s="24"/>
      <c r="W130" s="24"/>
      <c r="X130" s="24"/>
      <c r="Y130" s="27"/>
      <c r="Z130" s="27"/>
      <c r="AB130" s="20"/>
    </row>
    <row r="131" spans="1:28" x14ac:dyDescent="0.2">
      <c r="A131" s="94">
        <f>COUNTIF(A12:G12,"26")</f>
        <v>0</v>
      </c>
      <c r="B131" s="94">
        <f>COUNTIF(A15:G15,"26")</f>
        <v>0</v>
      </c>
      <c r="C131" s="94">
        <f>COUNTIF(A18:G18,"26")</f>
        <v>0</v>
      </c>
      <c r="D131" s="94">
        <f>COUNTIF(A21:G21,"26")</f>
        <v>0</v>
      </c>
      <c r="E131" s="94">
        <f>COUNTIF(A24:G24,"26")</f>
        <v>0</v>
      </c>
      <c r="F131" s="94">
        <f>COUNTIF(A27:G27,"26")</f>
        <v>0</v>
      </c>
      <c r="G131" s="94"/>
      <c r="H131" s="94"/>
      <c r="I131" s="130"/>
      <c r="J131" s="130"/>
      <c r="K131" s="130"/>
      <c r="L131" s="130"/>
      <c r="M131" s="130"/>
      <c r="N131" s="130"/>
      <c r="O131" s="131">
        <f>SUM(A131:N131)</f>
        <v>0</v>
      </c>
      <c r="P131" s="133">
        <f>O131/30</f>
        <v>0</v>
      </c>
      <c r="Q131" s="130"/>
      <c r="R131" s="130"/>
      <c r="S131" s="130"/>
      <c r="T131" s="130"/>
      <c r="U131" s="24"/>
      <c r="V131" s="24"/>
      <c r="W131" s="24"/>
      <c r="X131" s="24"/>
      <c r="Y131" s="26"/>
      <c r="Z131" s="28"/>
      <c r="AB131" s="20"/>
    </row>
    <row r="132" spans="1:28" ht="25.5" x14ac:dyDescent="0.2">
      <c r="A132" s="94" t="s">
        <v>2</v>
      </c>
      <c r="B132" s="94"/>
      <c r="C132" s="94"/>
      <c r="D132" s="94"/>
      <c r="E132" s="94"/>
      <c r="F132" s="94"/>
      <c r="G132" s="94"/>
      <c r="H132" s="94"/>
      <c r="I132" s="130"/>
      <c r="J132" s="130"/>
      <c r="K132" s="130"/>
      <c r="L132" s="130"/>
      <c r="M132" s="130"/>
      <c r="N132" s="130"/>
      <c r="O132" s="132" t="s">
        <v>102</v>
      </c>
      <c r="P132" s="132">
        <v>27</v>
      </c>
      <c r="Q132" s="130"/>
      <c r="R132" s="130"/>
      <c r="S132" s="130"/>
      <c r="T132" s="130"/>
      <c r="U132" s="24"/>
      <c r="V132" s="24"/>
      <c r="W132" s="24"/>
      <c r="X132" s="24"/>
      <c r="Y132" s="27"/>
      <c r="Z132" s="27"/>
      <c r="AB132" s="20"/>
    </row>
    <row r="133" spans="1:28" x14ac:dyDescent="0.2">
      <c r="A133" s="94">
        <f>COUNTIF(A12:G12,"27")</f>
        <v>0</v>
      </c>
      <c r="B133" s="94">
        <f>COUNTIF(A15:G15,"27")</f>
        <v>0</v>
      </c>
      <c r="C133" s="94">
        <f>COUNTIF(A18:G18,"27")</f>
        <v>0</v>
      </c>
      <c r="D133" s="94">
        <f>COUNTIF(A21:G21,"27")</f>
        <v>0</v>
      </c>
      <c r="E133" s="94">
        <f>COUNTIF(A24:G24,"27")</f>
        <v>0</v>
      </c>
      <c r="F133" s="94">
        <f>COUNTIF(A27:G27,"27")</f>
        <v>0</v>
      </c>
      <c r="G133" s="94"/>
      <c r="H133" s="94"/>
      <c r="I133" s="130"/>
      <c r="J133" s="130"/>
      <c r="K133" s="130"/>
      <c r="L133" s="130"/>
      <c r="M133" s="130"/>
      <c r="N133" s="130"/>
      <c r="O133" s="131">
        <f>SUM(A133:N133)</f>
        <v>0</v>
      </c>
      <c r="P133" s="133">
        <f>O133/30</f>
        <v>0</v>
      </c>
      <c r="Q133" s="130"/>
      <c r="R133" s="130"/>
      <c r="S133" s="130"/>
      <c r="T133" s="130"/>
      <c r="U133" s="24"/>
      <c r="V133" s="24"/>
      <c r="W133" s="24"/>
      <c r="X133" s="24"/>
      <c r="Y133" s="26"/>
      <c r="Z133" s="28"/>
      <c r="AB133" s="20"/>
    </row>
    <row r="134" spans="1:28" ht="25.5" x14ac:dyDescent="0.2">
      <c r="A134" s="94" t="s">
        <v>3</v>
      </c>
      <c r="B134" s="94"/>
      <c r="C134" s="94"/>
      <c r="D134" s="94"/>
      <c r="E134" s="94"/>
      <c r="F134" s="94"/>
      <c r="G134" s="94"/>
      <c r="H134" s="94"/>
      <c r="I134" s="130"/>
      <c r="J134" s="130"/>
      <c r="K134" s="130"/>
      <c r="L134" s="130"/>
      <c r="M134" s="130"/>
      <c r="N134" s="130"/>
      <c r="O134" s="132" t="s">
        <v>103</v>
      </c>
      <c r="P134" s="132">
        <v>28</v>
      </c>
      <c r="Q134" s="130"/>
      <c r="R134" s="130"/>
      <c r="S134" s="130"/>
      <c r="T134" s="130"/>
      <c r="U134" s="24"/>
      <c r="V134" s="24"/>
      <c r="W134" s="24"/>
      <c r="X134" s="24"/>
      <c r="Y134" s="27"/>
      <c r="Z134" s="27"/>
      <c r="AB134" s="20"/>
    </row>
    <row r="135" spans="1:28" x14ac:dyDescent="0.2">
      <c r="A135" s="94">
        <f>COUNTIF(A12:G12,"28")</f>
        <v>0</v>
      </c>
      <c r="B135" s="94">
        <f>COUNTIF(A15:G15,"28")</f>
        <v>0</v>
      </c>
      <c r="C135" s="94">
        <f>COUNTIF(A18:G18,"28")</f>
        <v>0</v>
      </c>
      <c r="D135" s="94">
        <f>COUNTIF(A21:G21,"28")</f>
        <v>0</v>
      </c>
      <c r="E135" s="94">
        <f>COUNTIF(A24:G24,"28")</f>
        <v>0</v>
      </c>
      <c r="F135" s="94">
        <f>COUNTIF(A27:G27,"28")</f>
        <v>0</v>
      </c>
      <c r="G135" s="94"/>
      <c r="H135" s="94"/>
      <c r="I135" s="130"/>
      <c r="J135" s="130"/>
      <c r="K135" s="130"/>
      <c r="L135" s="130"/>
      <c r="M135" s="130"/>
      <c r="N135" s="130"/>
      <c r="O135" s="131">
        <f>SUM(A135:N135)</f>
        <v>0</v>
      </c>
      <c r="P135" s="133">
        <f>O135/30</f>
        <v>0</v>
      </c>
      <c r="Q135" s="130"/>
      <c r="R135" s="130"/>
      <c r="S135" s="130"/>
      <c r="T135" s="130"/>
      <c r="U135" s="24"/>
      <c r="V135" s="24"/>
      <c r="W135" s="24"/>
      <c r="X135" s="24"/>
      <c r="Y135" s="26"/>
      <c r="Z135" s="28"/>
      <c r="AB135" s="20"/>
    </row>
    <row r="136" spans="1:28" ht="25.5" x14ac:dyDescent="0.2">
      <c r="A136" s="94" t="s">
        <v>4</v>
      </c>
      <c r="B136" s="94"/>
      <c r="C136" s="94"/>
      <c r="D136" s="94"/>
      <c r="E136" s="94"/>
      <c r="F136" s="94"/>
      <c r="G136" s="94"/>
      <c r="H136" s="94"/>
      <c r="I136" s="130"/>
      <c r="J136" s="130"/>
      <c r="K136" s="130"/>
      <c r="L136" s="130"/>
      <c r="M136" s="130"/>
      <c r="N136" s="130"/>
      <c r="O136" s="132" t="s">
        <v>104</v>
      </c>
      <c r="P136" s="132">
        <v>29</v>
      </c>
      <c r="Q136" s="130"/>
      <c r="R136" s="130"/>
      <c r="S136" s="130"/>
      <c r="T136" s="130"/>
      <c r="U136" s="24"/>
      <c r="V136" s="24"/>
      <c r="W136" s="24"/>
      <c r="X136" s="24"/>
      <c r="Y136" s="27"/>
      <c r="Z136" s="27"/>
      <c r="AB136" s="20"/>
    </row>
    <row r="137" spans="1:28" x14ac:dyDescent="0.2">
      <c r="A137" s="94">
        <f>COUNTIF(A12:G12,"29")</f>
        <v>0</v>
      </c>
      <c r="B137" s="94">
        <f>COUNTIF(A15:G15,"29")</f>
        <v>0</v>
      </c>
      <c r="C137" s="94">
        <f>COUNTIF(A18:G18,"29")</f>
        <v>0</v>
      </c>
      <c r="D137" s="94">
        <f>COUNTIF(A21:G21,"29")</f>
        <v>0</v>
      </c>
      <c r="E137" s="94">
        <f>COUNTIF(A24:G24,"29")</f>
        <v>0</v>
      </c>
      <c r="F137" s="94">
        <f>COUNTIF(A27:G27,"29")</f>
        <v>0</v>
      </c>
      <c r="G137" s="94"/>
      <c r="H137" s="94"/>
      <c r="I137" s="130"/>
      <c r="J137" s="130"/>
      <c r="K137" s="130"/>
      <c r="L137" s="130"/>
      <c r="M137" s="130"/>
      <c r="N137" s="130"/>
      <c r="O137" s="131">
        <f>SUM(A137:N137)</f>
        <v>0</v>
      </c>
      <c r="P137" s="133">
        <f>O137/30</f>
        <v>0</v>
      </c>
      <c r="Q137" s="130"/>
      <c r="R137" s="130"/>
      <c r="S137" s="130"/>
      <c r="T137" s="130"/>
      <c r="U137" s="24"/>
      <c r="V137" s="24"/>
      <c r="W137" s="24"/>
      <c r="X137" s="24"/>
      <c r="Y137" s="26"/>
      <c r="Z137" s="28"/>
      <c r="AB137" s="20"/>
    </row>
    <row r="138" spans="1:28" ht="25.5" x14ac:dyDescent="0.2">
      <c r="A138" s="94" t="s">
        <v>5</v>
      </c>
      <c r="B138" s="94"/>
      <c r="C138" s="94"/>
      <c r="D138" s="94"/>
      <c r="E138" s="94"/>
      <c r="F138" s="94"/>
      <c r="G138" s="94"/>
      <c r="H138" s="94"/>
      <c r="I138" s="130"/>
      <c r="J138" s="130"/>
      <c r="K138" s="130"/>
      <c r="L138" s="130"/>
      <c r="M138" s="130"/>
      <c r="N138" s="130"/>
      <c r="O138" s="132" t="s">
        <v>59</v>
      </c>
      <c r="P138" s="132">
        <v>30</v>
      </c>
      <c r="Q138" s="130"/>
      <c r="R138" s="130"/>
      <c r="S138" s="130"/>
      <c r="T138" s="130"/>
      <c r="U138" s="24"/>
      <c r="V138" s="24"/>
      <c r="W138" s="24"/>
      <c r="X138" s="24"/>
      <c r="Y138" s="27"/>
      <c r="Z138" s="27"/>
      <c r="AB138" s="20"/>
    </row>
    <row r="139" spans="1:28" x14ac:dyDescent="0.2">
      <c r="A139" s="94">
        <f>COUNTIF(A12:G12,"30")</f>
        <v>0</v>
      </c>
      <c r="B139" s="94">
        <f>COUNTIF(A15:G15,"30")</f>
        <v>0</v>
      </c>
      <c r="C139" s="94">
        <f>COUNTIF(A18:G18,"30")</f>
        <v>0</v>
      </c>
      <c r="D139" s="94">
        <f>COUNTIF(A21:G21,"30")</f>
        <v>0</v>
      </c>
      <c r="E139" s="94">
        <f>COUNTIF(A24:G24,"30")</f>
        <v>0</v>
      </c>
      <c r="F139" s="94">
        <f>COUNTIF(A27:G27,"30")</f>
        <v>0</v>
      </c>
      <c r="G139" s="94"/>
      <c r="H139" s="94"/>
      <c r="I139" s="130"/>
      <c r="J139" s="130"/>
      <c r="K139" s="130"/>
      <c r="L139" s="130"/>
      <c r="M139" s="130"/>
      <c r="N139" s="130"/>
      <c r="O139" s="131">
        <f>SUM(A139:N139)</f>
        <v>0</v>
      </c>
      <c r="P139" s="133">
        <f>O139/30</f>
        <v>0</v>
      </c>
      <c r="Q139" s="130"/>
      <c r="R139" s="130"/>
      <c r="S139" s="130"/>
      <c r="T139" s="130"/>
      <c r="U139" s="24"/>
      <c r="V139" s="24"/>
      <c r="W139" s="24"/>
      <c r="X139" s="24"/>
      <c r="Y139" s="26"/>
      <c r="Z139" s="28"/>
      <c r="AB139" s="20"/>
    </row>
    <row r="140" spans="1:28" ht="25.5" x14ac:dyDescent="0.2">
      <c r="A140" s="94" t="s">
        <v>6</v>
      </c>
      <c r="B140" s="94"/>
      <c r="C140" s="94"/>
      <c r="D140" s="94"/>
      <c r="E140" s="94"/>
      <c r="F140" s="94"/>
      <c r="G140" s="94"/>
      <c r="H140" s="94"/>
      <c r="I140" s="130"/>
      <c r="J140" s="130"/>
      <c r="K140" s="130"/>
      <c r="L140" s="130"/>
      <c r="M140" s="130"/>
      <c r="N140" s="130"/>
      <c r="O140" s="132" t="s">
        <v>60</v>
      </c>
      <c r="P140" s="132">
        <v>31</v>
      </c>
      <c r="Q140" s="130"/>
      <c r="R140" s="130"/>
      <c r="S140" s="130"/>
      <c r="T140" s="130"/>
      <c r="U140" s="24"/>
      <c r="V140" s="24"/>
      <c r="W140" s="24"/>
      <c r="X140" s="24"/>
      <c r="Y140" s="27"/>
      <c r="Z140" s="27"/>
      <c r="AB140" s="20"/>
    </row>
    <row r="141" spans="1:28" x14ac:dyDescent="0.2">
      <c r="A141" s="94">
        <f>COUNTIF(A12:G12,"31")</f>
        <v>0</v>
      </c>
      <c r="B141" s="94">
        <f>COUNTIF(A15:G15,"31")</f>
        <v>0</v>
      </c>
      <c r="C141" s="94">
        <f>COUNTIF(A18:G18,"31")</f>
        <v>0</v>
      </c>
      <c r="D141" s="94">
        <f>COUNTIF(A21:G21,"31")</f>
        <v>0</v>
      </c>
      <c r="E141" s="94">
        <f>COUNTIF(A24:G24,"31")</f>
        <v>0</v>
      </c>
      <c r="F141" s="94">
        <f>COUNTIF(A27:G27,"31")</f>
        <v>0</v>
      </c>
      <c r="G141" s="94"/>
      <c r="H141" s="94"/>
      <c r="I141" s="130"/>
      <c r="J141" s="130"/>
      <c r="K141" s="130"/>
      <c r="L141" s="130"/>
      <c r="M141" s="130"/>
      <c r="N141" s="130"/>
      <c r="O141" s="131">
        <f>SUM(A141:N141)</f>
        <v>0</v>
      </c>
      <c r="P141" s="133">
        <f>O141/30</f>
        <v>0</v>
      </c>
      <c r="Q141" s="130"/>
      <c r="R141" s="130"/>
      <c r="S141" s="130"/>
      <c r="T141" s="130"/>
      <c r="U141" s="24"/>
      <c r="V141" s="24"/>
      <c r="W141" s="24"/>
      <c r="X141" s="24"/>
      <c r="Y141" s="26"/>
      <c r="Z141" s="28"/>
      <c r="AB141" s="20"/>
    </row>
    <row r="142" spans="1:28" ht="25.5" x14ac:dyDescent="0.2">
      <c r="A142" s="94" t="s">
        <v>7</v>
      </c>
      <c r="B142" s="94"/>
      <c r="C142" s="94"/>
      <c r="D142" s="94"/>
      <c r="E142" s="94"/>
      <c r="F142" s="94"/>
      <c r="G142" s="94"/>
      <c r="H142" s="94"/>
      <c r="I142" s="130"/>
      <c r="J142" s="130"/>
      <c r="K142" s="130"/>
      <c r="L142" s="130"/>
      <c r="M142" s="130"/>
      <c r="N142" s="130"/>
      <c r="O142" s="132" t="s">
        <v>61</v>
      </c>
      <c r="P142" s="132">
        <v>32</v>
      </c>
      <c r="Q142" s="130"/>
      <c r="R142" s="130"/>
      <c r="S142" s="130"/>
      <c r="T142" s="130"/>
      <c r="U142" s="24"/>
      <c r="V142" s="24"/>
      <c r="W142" s="24"/>
      <c r="X142" s="24"/>
      <c r="Y142" s="27"/>
      <c r="Z142" s="27"/>
      <c r="AB142" s="20"/>
    </row>
    <row r="143" spans="1:28" x14ac:dyDescent="0.2">
      <c r="A143" s="94">
        <f>COUNTIF(A12:G12,"32")</f>
        <v>0</v>
      </c>
      <c r="B143" s="94">
        <f>COUNTIF(A15:G15,"32")</f>
        <v>0</v>
      </c>
      <c r="C143" s="94">
        <f>COUNTIF(A18:G18,"32")</f>
        <v>0</v>
      </c>
      <c r="D143" s="94">
        <f>COUNTIF(A21:G21,"32")</f>
        <v>0</v>
      </c>
      <c r="E143" s="94">
        <f>COUNTIF(A24:G24,"32")</f>
        <v>0</v>
      </c>
      <c r="F143" s="94">
        <f>COUNTIF(A27:G27,"32")</f>
        <v>0</v>
      </c>
      <c r="G143" s="94"/>
      <c r="H143" s="94"/>
      <c r="I143" s="130"/>
      <c r="J143" s="130"/>
      <c r="K143" s="130"/>
      <c r="L143" s="130"/>
      <c r="M143" s="130"/>
      <c r="N143" s="130"/>
      <c r="O143" s="131">
        <f>SUM(A143:N143)</f>
        <v>0</v>
      </c>
      <c r="P143" s="133">
        <f>O143/30</f>
        <v>0</v>
      </c>
      <c r="Q143" s="130"/>
      <c r="R143" s="130"/>
      <c r="S143" s="130"/>
      <c r="T143" s="130"/>
      <c r="U143" s="24"/>
      <c r="V143" s="24"/>
      <c r="W143" s="24"/>
      <c r="X143" s="24"/>
      <c r="Y143" s="26"/>
      <c r="Z143" s="28"/>
      <c r="AB143" s="20"/>
    </row>
    <row r="144" spans="1:28" ht="25.5" x14ac:dyDescent="0.2">
      <c r="A144" s="94" t="s">
        <v>8</v>
      </c>
      <c r="B144" s="94"/>
      <c r="C144" s="94"/>
      <c r="D144" s="94"/>
      <c r="E144" s="94"/>
      <c r="F144" s="94"/>
      <c r="G144" s="94"/>
      <c r="H144" s="94"/>
      <c r="I144" s="130"/>
      <c r="J144" s="130"/>
      <c r="K144" s="130"/>
      <c r="L144" s="130"/>
      <c r="M144" s="130"/>
      <c r="N144" s="130"/>
      <c r="O144" s="132" t="s">
        <v>62</v>
      </c>
      <c r="P144" s="132">
        <v>33</v>
      </c>
      <c r="Q144" s="130"/>
      <c r="R144" s="130"/>
      <c r="S144" s="130"/>
      <c r="T144" s="130"/>
      <c r="U144" s="24"/>
      <c r="V144" s="24"/>
      <c r="W144" s="24"/>
      <c r="X144" s="24"/>
      <c r="Y144" s="27"/>
      <c r="Z144" s="27"/>
      <c r="AB144" s="20"/>
    </row>
    <row r="145" spans="1:28" x14ac:dyDescent="0.2">
      <c r="A145" s="94">
        <f>COUNTIF(A12:G12,"33")</f>
        <v>0</v>
      </c>
      <c r="B145" s="94">
        <f>COUNTIF(A15:G15,"33")</f>
        <v>0</v>
      </c>
      <c r="C145" s="94">
        <f>COUNTIF(A18:G18,"33")</f>
        <v>0</v>
      </c>
      <c r="D145" s="94">
        <f>COUNTIF(A21:G21,"33")</f>
        <v>0</v>
      </c>
      <c r="E145" s="94">
        <f>COUNTIF(A24:G24,"33")</f>
        <v>0</v>
      </c>
      <c r="F145" s="94">
        <f>COUNTIF(A27:G27,"33")</f>
        <v>0</v>
      </c>
      <c r="G145" s="94"/>
      <c r="H145" s="94"/>
      <c r="I145" s="130"/>
      <c r="J145" s="130"/>
      <c r="K145" s="130"/>
      <c r="L145" s="130"/>
      <c r="M145" s="130"/>
      <c r="N145" s="130"/>
      <c r="O145" s="131">
        <f>SUM(A145:N145)</f>
        <v>0</v>
      </c>
      <c r="P145" s="133">
        <f>O145/30</f>
        <v>0</v>
      </c>
      <c r="Q145" s="130"/>
      <c r="R145" s="130"/>
      <c r="S145" s="130"/>
      <c r="T145" s="130"/>
      <c r="U145" s="24"/>
      <c r="V145" s="24"/>
      <c r="W145" s="24"/>
      <c r="X145" s="24"/>
      <c r="Y145" s="26"/>
      <c r="Z145" s="28"/>
      <c r="AB145" s="20"/>
    </row>
    <row r="146" spans="1:28" ht="25.5" x14ac:dyDescent="0.2">
      <c r="A146" s="94" t="s">
        <v>9</v>
      </c>
      <c r="B146" s="94"/>
      <c r="C146" s="94"/>
      <c r="D146" s="94"/>
      <c r="E146" s="94"/>
      <c r="F146" s="94"/>
      <c r="G146" s="94"/>
      <c r="H146" s="94"/>
      <c r="I146" s="130"/>
      <c r="J146" s="130"/>
      <c r="K146" s="130"/>
      <c r="L146" s="130"/>
      <c r="M146" s="130"/>
      <c r="N146" s="130"/>
      <c r="O146" s="132" t="s">
        <v>63</v>
      </c>
      <c r="P146" s="132">
        <v>34</v>
      </c>
      <c r="Q146" s="130"/>
      <c r="R146" s="130"/>
      <c r="S146" s="130"/>
      <c r="T146" s="130"/>
      <c r="U146" s="24"/>
      <c r="V146" s="24"/>
      <c r="W146" s="24"/>
      <c r="X146" s="24"/>
      <c r="Y146" s="27"/>
      <c r="Z146" s="27"/>
      <c r="AB146" s="20"/>
    </row>
    <row r="147" spans="1:28" x14ac:dyDescent="0.2">
      <c r="A147" s="94">
        <f>COUNTIF(A12:G12,"34")</f>
        <v>0</v>
      </c>
      <c r="B147" s="94">
        <f>COUNTIF(A15:G15,"34")</f>
        <v>0</v>
      </c>
      <c r="C147" s="94">
        <f>COUNTIF(A18:G18,"34")</f>
        <v>0</v>
      </c>
      <c r="D147" s="94">
        <f>COUNTIF(A21:G21,"34")</f>
        <v>0</v>
      </c>
      <c r="E147" s="94">
        <f>COUNTIF(A24:G24,"34")</f>
        <v>0</v>
      </c>
      <c r="F147" s="94">
        <f>COUNTIF(A27:G27,"34")</f>
        <v>0</v>
      </c>
      <c r="G147" s="94"/>
      <c r="H147" s="94"/>
      <c r="I147" s="130"/>
      <c r="J147" s="130"/>
      <c r="K147" s="130"/>
      <c r="L147" s="130"/>
      <c r="M147" s="130"/>
      <c r="N147" s="130"/>
      <c r="O147" s="131">
        <f>SUM(A147:N147)</f>
        <v>0</v>
      </c>
      <c r="P147" s="133">
        <f>O147/30</f>
        <v>0</v>
      </c>
      <c r="Q147" s="130"/>
      <c r="R147" s="130"/>
      <c r="S147" s="130"/>
      <c r="T147" s="130"/>
      <c r="U147" s="24"/>
      <c r="V147" s="24"/>
      <c r="W147" s="24"/>
      <c r="X147" s="24"/>
      <c r="Y147" s="26"/>
      <c r="Z147" s="28"/>
      <c r="AB147" s="20"/>
    </row>
    <row r="148" spans="1:28" ht="25.5" x14ac:dyDescent="0.2">
      <c r="A148" s="190" t="s">
        <v>10</v>
      </c>
      <c r="B148" s="94"/>
      <c r="C148" s="94"/>
      <c r="D148" s="94"/>
      <c r="E148" s="94"/>
      <c r="F148" s="94"/>
      <c r="G148" s="94"/>
      <c r="H148" s="94"/>
      <c r="I148" s="130"/>
      <c r="J148" s="130"/>
      <c r="K148" s="130"/>
      <c r="L148" s="130"/>
      <c r="M148" s="130"/>
      <c r="N148" s="130"/>
      <c r="O148" s="132" t="s">
        <v>64</v>
      </c>
      <c r="P148" s="132">
        <v>35</v>
      </c>
      <c r="Q148" s="130"/>
      <c r="R148" s="130"/>
      <c r="S148" s="130"/>
      <c r="T148" s="130"/>
      <c r="U148" s="24"/>
      <c r="V148" s="24"/>
      <c r="W148" s="24"/>
      <c r="X148" s="24"/>
      <c r="Y148" s="27"/>
      <c r="Z148" s="27"/>
      <c r="AB148" s="20"/>
    </row>
    <row r="149" spans="1:28" x14ac:dyDescent="0.2">
      <c r="A149" s="94">
        <f>COUNTIF(A12:G12,"35")</f>
        <v>0</v>
      </c>
      <c r="B149" s="94">
        <f>COUNTIF(A15:G15,"35")</f>
        <v>0</v>
      </c>
      <c r="C149" s="94">
        <f>COUNTIF(A18:G18,"35")</f>
        <v>0</v>
      </c>
      <c r="D149" s="94">
        <f>COUNTIF(A21:G21,"35")</f>
        <v>0</v>
      </c>
      <c r="E149" s="94">
        <f>COUNTIF(A24:G24,"35")</f>
        <v>0</v>
      </c>
      <c r="F149" s="94">
        <f>COUNTIF(A27:G27,"35")</f>
        <v>0</v>
      </c>
      <c r="G149" s="94"/>
      <c r="H149" s="94"/>
      <c r="I149" s="130"/>
      <c r="J149" s="130"/>
      <c r="K149" s="130"/>
      <c r="L149" s="130"/>
      <c r="M149" s="130"/>
      <c r="N149" s="130"/>
      <c r="O149" s="131">
        <f>SUM(A149:N149)</f>
        <v>0</v>
      </c>
      <c r="P149" s="133">
        <f>O149/30</f>
        <v>0</v>
      </c>
      <c r="Q149" s="130"/>
      <c r="R149" s="130"/>
      <c r="S149" s="130"/>
      <c r="T149" s="130"/>
      <c r="U149" s="24"/>
      <c r="V149" s="24"/>
      <c r="W149" s="24"/>
      <c r="X149" s="24"/>
      <c r="Y149" s="26"/>
      <c r="Z149" s="28"/>
      <c r="AB149" s="20"/>
    </row>
    <row r="150" spans="1:28" ht="25.5" x14ac:dyDescent="0.2">
      <c r="A150" s="94" t="s">
        <v>11</v>
      </c>
      <c r="B150" s="94"/>
      <c r="C150" s="94"/>
      <c r="D150" s="94"/>
      <c r="E150" s="94"/>
      <c r="F150" s="94"/>
      <c r="G150" s="94"/>
      <c r="H150" s="94"/>
      <c r="I150" s="130"/>
      <c r="J150" s="130"/>
      <c r="K150" s="130"/>
      <c r="L150" s="130"/>
      <c r="M150" s="130"/>
      <c r="N150" s="130"/>
      <c r="O150" s="132" t="s">
        <v>65</v>
      </c>
      <c r="P150" s="132">
        <v>36</v>
      </c>
      <c r="Q150" s="130"/>
      <c r="R150" s="130"/>
      <c r="S150" s="130"/>
      <c r="T150" s="130"/>
      <c r="U150" s="24"/>
      <c r="V150" s="24"/>
      <c r="W150" s="24"/>
      <c r="X150" s="24"/>
      <c r="Y150" s="27"/>
      <c r="Z150" s="27"/>
      <c r="AB150" s="20"/>
    </row>
    <row r="151" spans="1:28" x14ac:dyDescent="0.2">
      <c r="A151" s="94">
        <f>COUNTIF(A12:G12,"36")</f>
        <v>0</v>
      </c>
      <c r="B151" s="94">
        <f>COUNTIF(A15:G15,"36")</f>
        <v>0</v>
      </c>
      <c r="C151" s="94">
        <f>COUNTIF(A18:G18,"36")</f>
        <v>0</v>
      </c>
      <c r="D151" s="94">
        <f>COUNTIF(A21:G21,"36")</f>
        <v>0</v>
      </c>
      <c r="E151" s="94">
        <f>COUNTIF(A24:G24,"36")</f>
        <v>0</v>
      </c>
      <c r="F151" s="94">
        <f>COUNTIF(A27:G27,"36")</f>
        <v>0</v>
      </c>
      <c r="G151" s="94"/>
      <c r="H151" s="94"/>
      <c r="I151" s="130"/>
      <c r="J151" s="130"/>
      <c r="K151" s="130"/>
      <c r="L151" s="130"/>
      <c r="M151" s="130"/>
      <c r="N151" s="130"/>
      <c r="O151" s="131">
        <f>SUM(A151:N151)</f>
        <v>0</v>
      </c>
      <c r="P151" s="133">
        <f>O151/30</f>
        <v>0</v>
      </c>
      <c r="Q151" s="130"/>
      <c r="R151" s="130"/>
      <c r="S151" s="130"/>
      <c r="T151" s="130"/>
      <c r="U151" s="24"/>
      <c r="V151" s="24"/>
      <c r="W151" s="24"/>
      <c r="X151" s="24"/>
      <c r="Y151" s="26"/>
      <c r="Z151" s="28"/>
      <c r="AB151" s="20"/>
    </row>
    <row r="152" spans="1:28" ht="25.5" x14ac:dyDescent="0.2">
      <c r="A152" s="94" t="s">
        <v>18</v>
      </c>
      <c r="B152" s="94"/>
      <c r="C152" s="94"/>
      <c r="D152" s="94"/>
      <c r="E152" s="94"/>
      <c r="F152" s="94"/>
      <c r="G152" s="94"/>
      <c r="H152" s="94"/>
      <c r="I152" s="130"/>
      <c r="J152" s="130"/>
      <c r="K152" s="130"/>
      <c r="L152" s="130"/>
      <c r="M152" s="130"/>
      <c r="N152" s="130"/>
      <c r="O152" s="132" t="s">
        <v>66</v>
      </c>
      <c r="P152" s="132">
        <v>37</v>
      </c>
      <c r="Q152" s="130"/>
      <c r="R152" s="130"/>
      <c r="S152" s="130"/>
      <c r="T152" s="130"/>
      <c r="U152" s="24"/>
      <c r="V152" s="24"/>
      <c r="W152" s="24"/>
      <c r="X152" s="24"/>
      <c r="Y152" s="27"/>
      <c r="Z152" s="27"/>
      <c r="AB152" s="20"/>
    </row>
    <row r="153" spans="1:28" x14ac:dyDescent="0.2">
      <c r="A153" s="94">
        <f>COUNTIF(A12:G12,"37")</f>
        <v>0</v>
      </c>
      <c r="B153" s="94">
        <f>COUNTIF(A15:G15,"37")</f>
        <v>0</v>
      </c>
      <c r="C153" s="94">
        <f>COUNTIF(A18:G18,"37")</f>
        <v>0</v>
      </c>
      <c r="D153" s="94">
        <f>COUNTIF(A21:G21,"37")</f>
        <v>0</v>
      </c>
      <c r="E153" s="94">
        <f>COUNTIF(A24:G24,"37")</f>
        <v>0</v>
      </c>
      <c r="F153" s="94">
        <f>COUNTIF(A27:G27,"37")</f>
        <v>0</v>
      </c>
      <c r="G153" s="94"/>
      <c r="H153" s="94"/>
      <c r="I153" s="130"/>
      <c r="J153" s="130"/>
      <c r="K153" s="130"/>
      <c r="L153" s="130"/>
      <c r="M153" s="130"/>
      <c r="N153" s="130"/>
      <c r="O153" s="131">
        <f>SUM(A153:N153)</f>
        <v>0</v>
      </c>
      <c r="P153" s="133">
        <f>O153/30</f>
        <v>0</v>
      </c>
      <c r="Q153" s="130"/>
      <c r="R153" s="130"/>
      <c r="S153" s="130"/>
      <c r="T153" s="130"/>
      <c r="U153" s="24"/>
      <c r="V153" s="24"/>
      <c r="W153" s="24"/>
      <c r="X153" s="24"/>
      <c r="Y153" s="26"/>
      <c r="Z153" s="28"/>
      <c r="AB153" s="20"/>
    </row>
    <row r="154" spans="1:28" ht="25.5" x14ac:dyDescent="0.2">
      <c r="A154" s="94" t="s">
        <v>19</v>
      </c>
      <c r="B154" s="94"/>
      <c r="C154" s="94"/>
      <c r="D154" s="94"/>
      <c r="E154" s="94"/>
      <c r="F154" s="94"/>
      <c r="G154" s="94"/>
      <c r="H154" s="94"/>
      <c r="I154" s="130"/>
      <c r="J154" s="130"/>
      <c r="K154" s="130"/>
      <c r="L154" s="130"/>
      <c r="M154" s="130"/>
      <c r="N154" s="130"/>
      <c r="O154" s="132" t="s">
        <v>67</v>
      </c>
      <c r="P154" s="132">
        <v>38</v>
      </c>
      <c r="Q154" s="130"/>
      <c r="R154" s="130"/>
      <c r="S154" s="130"/>
      <c r="T154" s="130"/>
      <c r="U154" s="24"/>
      <c r="V154" s="24"/>
      <c r="W154" s="24"/>
      <c r="X154" s="24"/>
      <c r="Y154" s="27"/>
      <c r="Z154" s="27"/>
      <c r="AB154" s="20"/>
    </row>
    <row r="155" spans="1:28" x14ac:dyDescent="0.2">
      <c r="A155" s="94">
        <f>COUNTIF(A12:G12,"38")</f>
        <v>0</v>
      </c>
      <c r="B155" s="94">
        <f>COUNTIF(A15:G15,"38")</f>
        <v>0</v>
      </c>
      <c r="C155" s="94">
        <f>COUNTIF(A18:G18,"38")</f>
        <v>0</v>
      </c>
      <c r="D155" s="94">
        <f>COUNTIF(A21:G21,"38")</f>
        <v>0</v>
      </c>
      <c r="E155" s="94">
        <f>COUNTIF(A24:G24,"38")</f>
        <v>0</v>
      </c>
      <c r="F155" s="94">
        <f>COUNTIF(A27:G27,"38")</f>
        <v>0</v>
      </c>
      <c r="G155" s="94"/>
      <c r="H155" s="94"/>
      <c r="I155" s="130"/>
      <c r="J155" s="130"/>
      <c r="K155" s="130"/>
      <c r="L155" s="130"/>
      <c r="M155" s="130"/>
      <c r="N155" s="130"/>
      <c r="O155" s="131">
        <f>SUM(A155:N155)</f>
        <v>0</v>
      </c>
      <c r="P155" s="133">
        <f>O155/30</f>
        <v>0</v>
      </c>
      <c r="Q155" s="130"/>
      <c r="R155" s="130"/>
      <c r="S155" s="130"/>
      <c r="T155" s="130"/>
      <c r="U155" s="24"/>
      <c r="V155" s="24"/>
      <c r="W155" s="24"/>
      <c r="X155" s="24"/>
      <c r="Y155" s="26"/>
      <c r="Z155" s="28"/>
      <c r="AB155" s="20"/>
    </row>
    <row r="156" spans="1:28" ht="25.5" x14ac:dyDescent="0.2">
      <c r="A156" s="190" t="s">
        <v>20</v>
      </c>
      <c r="B156" s="94"/>
      <c r="C156" s="94"/>
      <c r="D156" s="94"/>
      <c r="E156" s="94"/>
      <c r="F156" s="94"/>
      <c r="G156" s="94"/>
      <c r="H156" s="94"/>
      <c r="I156" s="130"/>
      <c r="J156" s="130"/>
      <c r="K156" s="130"/>
      <c r="L156" s="130"/>
      <c r="M156" s="130"/>
      <c r="N156" s="130"/>
      <c r="O156" s="132" t="s">
        <v>68</v>
      </c>
      <c r="P156" s="132">
        <v>39</v>
      </c>
      <c r="Q156" s="130"/>
      <c r="R156" s="130"/>
      <c r="S156" s="130"/>
      <c r="T156" s="130"/>
      <c r="U156" s="24"/>
      <c r="V156" s="24"/>
      <c r="W156" s="24"/>
      <c r="X156" s="24"/>
      <c r="Y156" s="27"/>
      <c r="Z156" s="27"/>
      <c r="AB156" s="20"/>
    </row>
    <row r="157" spans="1:28" x14ac:dyDescent="0.2">
      <c r="A157" s="190">
        <f>COUNTIF(A12:G12,"39")</f>
        <v>0</v>
      </c>
      <c r="B157" s="94">
        <f>COUNTIF(A15:G15,"39")</f>
        <v>0</v>
      </c>
      <c r="C157" s="94">
        <f>COUNTIF(A18:G18,"39")</f>
        <v>0</v>
      </c>
      <c r="D157" s="94">
        <f>COUNTIF(A21:G21,"39")</f>
        <v>0</v>
      </c>
      <c r="E157" s="94">
        <f>COUNTIF(A24:G24,"39")</f>
        <v>0</v>
      </c>
      <c r="F157" s="94">
        <f>COUNTIF(A27:G27,"39")</f>
        <v>0</v>
      </c>
      <c r="G157" s="94"/>
      <c r="H157" s="94"/>
      <c r="I157" s="130"/>
      <c r="J157" s="130"/>
      <c r="K157" s="130"/>
      <c r="L157" s="130"/>
      <c r="M157" s="130"/>
      <c r="N157" s="130"/>
      <c r="O157" s="131">
        <f>SUM(A157:N157)</f>
        <v>0</v>
      </c>
      <c r="P157" s="133">
        <f>O157/30</f>
        <v>0</v>
      </c>
      <c r="Q157" s="130"/>
      <c r="R157" s="130"/>
      <c r="S157" s="130"/>
      <c r="T157" s="130"/>
      <c r="U157" s="24"/>
      <c r="V157" s="24"/>
      <c r="W157" s="24"/>
      <c r="X157" s="24"/>
      <c r="Y157" s="26"/>
      <c r="Z157" s="28"/>
      <c r="AB157" s="20"/>
    </row>
    <row r="158" spans="1:28" ht="25.5" x14ac:dyDescent="0.2">
      <c r="A158" s="94" t="s">
        <v>21</v>
      </c>
      <c r="B158" s="94"/>
      <c r="C158" s="94"/>
      <c r="D158" s="94"/>
      <c r="E158" s="94"/>
      <c r="F158" s="94"/>
      <c r="G158" s="94"/>
      <c r="H158" s="94"/>
      <c r="I158" s="130"/>
      <c r="J158" s="130"/>
      <c r="K158" s="130"/>
      <c r="L158" s="130"/>
      <c r="M158" s="130"/>
      <c r="N158" s="130"/>
      <c r="O158" s="132" t="s">
        <v>12</v>
      </c>
      <c r="P158" s="132">
        <v>40</v>
      </c>
      <c r="Q158" s="130"/>
      <c r="R158" s="130"/>
      <c r="S158" s="130"/>
      <c r="T158" s="130"/>
      <c r="U158" s="24"/>
      <c r="V158" s="24"/>
      <c r="W158" s="24"/>
      <c r="X158" s="24"/>
      <c r="Y158" s="27"/>
      <c r="Z158" s="27"/>
      <c r="AB158" s="20"/>
    </row>
    <row r="159" spans="1:28" x14ac:dyDescent="0.2">
      <c r="A159" s="190">
        <f>COUNTIF(A12:G12,"40")</f>
        <v>0</v>
      </c>
      <c r="B159" s="94">
        <f>COUNTIF(A15:G15,"40")</f>
        <v>0</v>
      </c>
      <c r="C159" s="94">
        <f>COUNTIF(A18:G18,"40")</f>
        <v>0</v>
      </c>
      <c r="D159" s="94">
        <f>COUNTIF(A21:G21,"40")</f>
        <v>0</v>
      </c>
      <c r="E159" s="94">
        <f>COUNTIF(A24:G24,"40")</f>
        <v>0</v>
      </c>
      <c r="F159" s="94">
        <f>COUNTIF(A27:G27,"40")</f>
        <v>0</v>
      </c>
      <c r="G159" s="94"/>
      <c r="H159" s="94"/>
      <c r="I159" s="130"/>
      <c r="J159" s="130"/>
      <c r="K159" s="130"/>
      <c r="L159" s="130"/>
      <c r="M159" s="130"/>
      <c r="N159" s="130"/>
      <c r="O159" s="131">
        <f>SUM(A159:N159)</f>
        <v>0</v>
      </c>
      <c r="P159" s="133">
        <f>O159/30</f>
        <v>0</v>
      </c>
      <c r="Q159" s="130"/>
      <c r="R159" s="130"/>
      <c r="S159" s="130"/>
      <c r="T159" s="130"/>
      <c r="U159" s="24"/>
      <c r="V159" s="24"/>
      <c r="W159" s="24"/>
      <c r="X159" s="24"/>
      <c r="Y159" s="26"/>
      <c r="Z159" s="28"/>
      <c r="AB159" s="20"/>
    </row>
    <row r="160" spans="1:28" ht="25.5" x14ac:dyDescent="0.2">
      <c r="A160" s="190" t="s">
        <v>75</v>
      </c>
      <c r="B160" s="94"/>
      <c r="C160" s="94"/>
      <c r="D160" s="94"/>
      <c r="E160" s="94"/>
      <c r="F160" s="94"/>
      <c r="G160" s="94"/>
      <c r="H160" s="94"/>
      <c r="I160" s="130"/>
      <c r="J160" s="130"/>
      <c r="K160" s="130"/>
      <c r="L160" s="130"/>
      <c r="M160" s="130"/>
      <c r="N160" s="130"/>
      <c r="O160" s="132" t="s">
        <v>13</v>
      </c>
      <c r="P160" s="132">
        <v>41</v>
      </c>
      <c r="Q160" s="130"/>
      <c r="R160" s="130"/>
      <c r="S160" s="130"/>
      <c r="T160" s="130"/>
      <c r="U160" s="24"/>
      <c r="V160" s="24"/>
      <c r="W160" s="24"/>
      <c r="X160" s="24"/>
      <c r="Y160" s="27"/>
      <c r="Z160" s="27"/>
      <c r="AB160" s="20"/>
    </row>
    <row r="161" spans="1:28" x14ac:dyDescent="0.2">
      <c r="A161" s="190">
        <f>COUNTIF(A12:G12,"41")</f>
        <v>0</v>
      </c>
      <c r="B161" s="94">
        <f>COUNTIF(A15:G15,"41")</f>
        <v>0</v>
      </c>
      <c r="C161" s="94">
        <f>COUNTIF(A18:G18,"41")</f>
        <v>0</v>
      </c>
      <c r="D161" s="94">
        <f>COUNTIF(A21:G21,"41")</f>
        <v>0</v>
      </c>
      <c r="E161" s="94">
        <f>COUNTIF(A24:G24,"41")</f>
        <v>0</v>
      </c>
      <c r="F161" s="94">
        <f>COUNTIF(A27:G27,"41")</f>
        <v>0</v>
      </c>
      <c r="G161" s="94"/>
      <c r="H161" s="94"/>
      <c r="I161" s="130"/>
      <c r="J161" s="130"/>
      <c r="K161" s="130"/>
      <c r="L161" s="130"/>
      <c r="M161" s="130"/>
      <c r="N161" s="130"/>
      <c r="O161" s="131">
        <f>SUM(A161:N161)</f>
        <v>0</v>
      </c>
      <c r="P161" s="133">
        <f>O161/30</f>
        <v>0</v>
      </c>
      <c r="Q161" s="130"/>
      <c r="R161" s="130"/>
      <c r="S161" s="130"/>
      <c r="T161" s="130"/>
      <c r="U161" s="24"/>
      <c r="V161" s="24"/>
      <c r="W161" s="24"/>
      <c r="X161" s="24"/>
      <c r="Y161" s="26"/>
      <c r="Z161" s="28"/>
      <c r="AB161" s="20"/>
    </row>
    <row r="162" spans="1:28" ht="25.5" x14ac:dyDescent="0.2">
      <c r="A162" s="94" t="s">
        <v>76</v>
      </c>
      <c r="B162" s="94"/>
      <c r="C162" s="94"/>
      <c r="D162" s="94"/>
      <c r="E162" s="94"/>
      <c r="F162" s="94"/>
      <c r="G162" s="94"/>
      <c r="H162" s="94"/>
      <c r="I162" s="130"/>
      <c r="J162" s="130"/>
      <c r="K162" s="130"/>
      <c r="L162" s="130"/>
      <c r="M162" s="130"/>
      <c r="N162" s="130"/>
      <c r="O162" s="132" t="s">
        <v>14</v>
      </c>
      <c r="P162" s="132">
        <v>42</v>
      </c>
      <c r="Q162" s="130"/>
      <c r="R162" s="130"/>
      <c r="S162" s="130"/>
      <c r="T162" s="130"/>
      <c r="U162" s="24"/>
      <c r="V162" s="24"/>
      <c r="W162" s="24"/>
      <c r="X162" s="24"/>
      <c r="Y162" s="27"/>
      <c r="Z162" s="27"/>
      <c r="AB162" s="20"/>
    </row>
    <row r="163" spans="1:28" x14ac:dyDescent="0.2">
      <c r="A163" s="190">
        <f>COUNTIF(A12:G12,"42")</f>
        <v>0</v>
      </c>
      <c r="B163" s="94">
        <f>COUNTIF(A15:G15,"42")</f>
        <v>0</v>
      </c>
      <c r="C163" s="94">
        <f>COUNTIF(A18:G18,"42")</f>
        <v>0</v>
      </c>
      <c r="D163" s="94">
        <f>COUNTIF(A21:G21,"42")</f>
        <v>0</v>
      </c>
      <c r="E163" s="94">
        <f>COUNTIF(A24:G24,"42")</f>
        <v>0</v>
      </c>
      <c r="F163" s="94">
        <f>COUNTIF(A27:G27,"42")</f>
        <v>0</v>
      </c>
      <c r="G163" s="94"/>
      <c r="H163" s="94"/>
      <c r="I163" s="130"/>
      <c r="J163" s="130"/>
      <c r="K163" s="130"/>
      <c r="L163" s="130"/>
      <c r="M163" s="130"/>
      <c r="N163" s="130"/>
      <c r="O163" s="131">
        <f>SUM(A163:N163)</f>
        <v>0</v>
      </c>
      <c r="P163" s="133">
        <f>O163/30</f>
        <v>0</v>
      </c>
      <c r="Q163" s="130"/>
      <c r="R163" s="130"/>
      <c r="S163" s="130"/>
      <c r="T163" s="130"/>
      <c r="U163" s="24"/>
      <c r="V163" s="24"/>
      <c r="W163" s="24"/>
      <c r="X163" s="24"/>
      <c r="Y163" s="26"/>
      <c r="Z163" s="28"/>
      <c r="AB163" s="20"/>
    </row>
    <row r="164" spans="1:28" ht="25.5" x14ac:dyDescent="0.2">
      <c r="A164" s="94" t="s">
        <v>77</v>
      </c>
      <c r="B164" s="94"/>
      <c r="C164" s="94"/>
      <c r="D164" s="94"/>
      <c r="E164" s="94"/>
      <c r="F164" s="94"/>
      <c r="G164" s="94"/>
      <c r="H164" s="94"/>
      <c r="I164" s="130"/>
      <c r="J164" s="130"/>
      <c r="K164" s="130"/>
      <c r="L164" s="130"/>
      <c r="M164" s="130"/>
      <c r="N164" s="130"/>
      <c r="O164" s="132" t="s">
        <v>15</v>
      </c>
      <c r="P164" s="132">
        <v>43</v>
      </c>
      <c r="Q164" s="130"/>
      <c r="R164" s="130"/>
      <c r="S164" s="130"/>
      <c r="T164" s="130"/>
      <c r="U164" s="24"/>
      <c r="V164" s="24"/>
      <c r="W164" s="24"/>
      <c r="X164" s="24"/>
      <c r="Y164" s="27"/>
      <c r="Z164" s="27"/>
      <c r="AB164" s="20"/>
    </row>
    <row r="165" spans="1:28" x14ac:dyDescent="0.2">
      <c r="A165" s="190">
        <f>COUNTIF(A12:G12,"43")</f>
        <v>0</v>
      </c>
      <c r="B165" s="94">
        <f>COUNTIF(A15:G15,"43")</f>
        <v>0</v>
      </c>
      <c r="C165" s="94">
        <f>COUNTIF(A18:G18,"43")</f>
        <v>0</v>
      </c>
      <c r="D165" s="94">
        <f>COUNTIF(A21:G21,"43")</f>
        <v>0</v>
      </c>
      <c r="E165" s="94">
        <f>COUNTIF(A24:G24,"43")</f>
        <v>0</v>
      </c>
      <c r="F165" s="94">
        <f>COUNTIF(A27:G27,"43")</f>
        <v>0</v>
      </c>
      <c r="G165" s="94"/>
      <c r="H165" s="94"/>
      <c r="I165" s="130"/>
      <c r="J165" s="130"/>
      <c r="K165" s="130"/>
      <c r="L165" s="130"/>
      <c r="M165" s="130"/>
      <c r="N165" s="130"/>
      <c r="O165" s="131">
        <f>SUM(A165:N165)</f>
        <v>0</v>
      </c>
      <c r="P165" s="133">
        <f>O165/30</f>
        <v>0</v>
      </c>
      <c r="Q165" s="130"/>
      <c r="R165" s="130"/>
      <c r="S165" s="130"/>
      <c r="T165" s="130"/>
      <c r="U165" s="24"/>
      <c r="V165" s="24"/>
      <c r="W165" s="24"/>
      <c r="X165" s="24"/>
      <c r="Y165" s="26"/>
      <c r="Z165" s="28"/>
      <c r="AB165" s="20"/>
    </row>
    <row r="166" spans="1:28" ht="25.5" x14ac:dyDescent="0.2">
      <c r="A166" s="94" t="s">
        <v>78</v>
      </c>
      <c r="B166" s="94"/>
      <c r="C166" s="94"/>
      <c r="D166" s="94"/>
      <c r="E166" s="94"/>
      <c r="F166" s="94"/>
      <c r="G166" s="94"/>
      <c r="H166" s="94"/>
      <c r="I166" s="130"/>
      <c r="J166" s="130"/>
      <c r="K166" s="130"/>
      <c r="L166" s="130"/>
      <c r="M166" s="130"/>
      <c r="N166" s="130"/>
      <c r="O166" s="132" t="s">
        <v>70</v>
      </c>
      <c r="P166" s="132">
        <v>44</v>
      </c>
      <c r="Q166" s="130"/>
      <c r="R166" s="130"/>
      <c r="S166" s="130"/>
      <c r="T166" s="130"/>
      <c r="U166" s="24"/>
      <c r="V166" s="24"/>
      <c r="W166" s="24"/>
      <c r="X166" s="24"/>
      <c r="Y166" s="27"/>
      <c r="Z166" s="27"/>
      <c r="AB166" s="20"/>
    </row>
    <row r="167" spans="1:28" x14ac:dyDescent="0.2">
      <c r="A167" s="190">
        <f>COUNTIF(A12:G12,"44")</f>
        <v>0</v>
      </c>
      <c r="B167" s="94">
        <f>COUNTIF(A15:G15,"44")</f>
        <v>0</v>
      </c>
      <c r="C167" s="94">
        <f>COUNTIF(A18:G18,"44")</f>
        <v>0</v>
      </c>
      <c r="D167" s="94">
        <f>COUNTIF(A21:G21,"44")</f>
        <v>0</v>
      </c>
      <c r="E167" s="94">
        <f>COUNTIF(A24:G24,"44")</f>
        <v>0</v>
      </c>
      <c r="F167" s="94">
        <f>COUNTIF(A27:G27,"44")</f>
        <v>0</v>
      </c>
      <c r="G167" s="94"/>
      <c r="H167" s="94"/>
      <c r="I167" s="130"/>
      <c r="J167" s="130"/>
      <c r="K167" s="130"/>
      <c r="L167" s="130"/>
      <c r="M167" s="130"/>
      <c r="N167" s="130"/>
      <c r="O167" s="131">
        <f>SUM(A167:N167)</f>
        <v>0</v>
      </c>
      <c r="P167" s="133">
        <f>O167/30</f>
        <v>0</v>
      </c>
      <c r="Q167" s="130"/>
      <c r="R167" s="130"/>
      <c r="S167" s="130"/>
      <c r="T167" s="130"/>
      <c r="U167" s="24"/>
      <c r="V167" s="24"/>
      <c r="W167" s="24"/>
      <c r="X167" s="24"/>
      <c r="Y167" s="26"/>
      <c r="Z167" s="28"/>
      <c r="AB167" s="20"/>
    </row>
    <row r="168" spans="1:28" ht="25.5" x14ac:dyDescent="0.2">
      <c r="A168" s="94" t="s">
        <v>79</v>
      </c>
      <c r="B168" s="94"/>
      <c r="C168" s="94"/>
      <c r="D168" s="94"/>
      <c r="E168" s="94"/>
      <c r="F168" s="94"/>
      <c r="G168" s="94"/>
      <c r="H168" s="94"/>
      <c r="I168" s="130"/>
      <c r="J168" s="130"/>
      <c r="K168" s="130"/>
      <c r="L168" s="130"/>
      <c r="M168" s="130"/>
      <c r="N168" s="130"/>
      <c r="O168" s="132" t="s">
        <v>71</v>
      </c>
      <c r="P168" s="132">
        <v>45</v>
      </c>
      <c r="Q168" s="130"/>
      <c r="R168" s="130"/>
      <c r="S168" s="130"/>
      <c r="T168" s="130"/>
      <c r="U168" s="24"/>
      <c r="V168" s="24"/>
      <c r="W168" s="24"/>
      <c r="X168" s="24"/>
      <c r="Y168" s="27"/>
      <c r="Z168" s="27"/>
      <c r="AB168" s="20"/>
    </row>
    <row r="169" spans="1:28" x14ac:dyDescent="0.2">
      <c r="A169" s="190">
        <f>COUNTIF(A12:G12,"45")</f>
        <v>0</v>
      </c>
      <c r="B169" s="94">
        <f>COUNTIF(A15:G15,"45")</f>
        <v>0</v>
      </c>
      <c r="C169" s="94">
        <f>COUNTIF(A18:G18,"45")</f>
        <v>0</v>
      </c>
      <c r="D169" s="94">
        <f>COUNTIF(A21:G21,"45")</f>
        <v>0</v>
      </c>
      <c r="E169" s="94">
        <f>COUNTIF(A24:G24,"45")</f>
        <v>0</v>
      </c>
      <c r="F169" s="94">
        <f>COUNTIF(A27:G27,"45")</f>
        <v>0</v>
      </c>
      <c r="G169" s="94"/>
      <c r="H169" s="94"/>
      <c r="I169" s="130"/>
      <c r="J169" s="130"/>
      <c r="K169" s="130"/>
      <c r="L169" s="130"/>
      <c r="M169" s="130"/>
      <c r="N169" s="130"/>
      <c r="O169" s="131">
        <f>SUM(A169:N169)</f>
        <v>0</v>
      </c>
      <c r="P169" s="133">
        <f>O169/30</f>
        <v>0</v>
      </c>
      <c r="Q169" s="130"/>
      <c r="R169" s="130"/>
      <c r="S169" s="130"/>
      <c r="T169" s="130"/>
      <c r="U169" s="24"/>
      <c r="V169" s="24"/>
      <c r="W169" s="24"/>
      <c r="X169" s="24"/>
      <c r="Y169" s="26"/>
      <c r="Z169" s="28"/>
      <c r="AB169" s="20"/>
    </row>
    <row r="170" spans="1:28" x14ac:dyDescent="0.2">
      <c r="A170" s="86"/>
      <c r="B170" s="86"/>
      <c r="C170" s="86"/>
      <c r="D170" s="86"/>
      <c r="E170" s="86"/>
      <c r="F170" s="86"/>
      <c r="G170" s="86"/>
      <c r="H170" s="86"/>
      <c r="I170" s="106"/>
      <c r="J170" s="106"/>
      <c r="K170" s="106"/>
      <c r="L170" s="106"/>
      <c r="M170" s="106"/>
      <c r="N170" s="106"/>
      <c r="O170" s="106"/>
      <c r="P170" s="106"/>
      <c r="Q170" s="106"/>
      <c r="R170" s="106"/>
      <c r="S170" s="106"/>
      <c r="T170" s="106"/>
    </row>
    <row r="171" spans="1:28" x14ac:dyDescent="0.2">
      <c r="A171" s="86"/>
      <c r="B171" s="86"/>
      <c r="C171" s="86"/>
      <c r="D171" s="86"/>
      <c r="E171" s="86"/>
      <c r="F171" s="86"/>
      <c r="G171" s="86"/>
      <c r="H171" s="86"/>
      <c r="I171" s="106"/>
      <c r="J171" s="106"/>
      <c r="K171" s="106"/>
      <c r="L171" s="106"/>
      <c r="M171" s="106"/>
      <c r="N171" s="106"/>
      <c r="O171" s="106"/>
      <c r="P171" s="106"/>
      <c r="Q171" s="106"/>
      <c r="R171" s="106"/>
      <c r="S171" s="106"/>
      <c r="T171" s="106"/>
    </row>
    <row r="172" spans="1:28" x14ac:dyDescent="0.2">
      <c r="A172" s="86"/>
      <c r="B172" s="86"/>
      <c r="C172" s="86"/>
      <c r="D172" s="86"/>
      <c r="E172" s="86"/>
      <c r="F172" s="86"/>
      <c r="G172" s="86"/>
      <c r="H172" s="86"/>
      <c r="I172" s="106"/>
      <c r="J172" s="106"/>
      <c r="K172" s="106"/>
      <c r="L172" s="106"/>
      <c r="M172" s="106"/>
      <c r="N172" s="106"/>
      <c r="O172" s="106"/>
      <c r="P172" s="106"/>
      <c r="Q172" s="106"/>
      <c r="R172" s="106"/>
      <c r="S172" s="106"/>
      <c r="T172" s="106"/>
    </row>
    <row r="173" spans="1:28" x14ac:dyDescent="0.2">
      <c r="A173" s="86" t="s">
        <v>175</v>
      </c>
      <c r="B173" s="86"/>
      <c r="C173" s="86"/>
      <c r="D173" s="86"/>
      <c r="E173" s="86"/>
      <c r="F173" s="86"/>
      <c r="G173" s="86"/>
      <c r="H173" s="86"/>
      <c r="I173" s="106"/>
      <c r="J173" s="106"/>
      <c r="K173" s="106"/>
      <c r="L173" s="106"/>
      <c r="M173" s="106"/>
      <c r="N173" s="106"/>
      <c r="O173" s="106"/>
      <c r="P173" s="106"/>
      <c r="Q173" s="106"/>
      <c r="R173" s="106"/>
      <c r="S173" s="106"/>
      <c r="T173" s="106"/>
    </row>
    <row r="174" spans="1:28" x14ac:dyDescent="0.2">
      <c r="A174" s="191">
        <f ca="1">WEEKDAY(C6)</f>
        <v>2</v>
      </c>
      <c r="B174" s="86"/>
      <c r="C174" s="86"/>
      <c r="D174" s="86"/>
      <c r="E174" s="86"/>
      <c r="F174" s="86"/>
      <c r="G174" s="86"/>
      <c r="H174" s="86"/>
      <c r="I174" s="106"/>
      <c r="J174" s="106"/>
      <c r="K174" s="106"/>
      <c r="L174" s="106"/>
      <c r="M174" s="106"/>
      <c r="N174" s="106"/>
      <c r="O174" s="106"/>
      <c r="P174" s="106"/>
      <c r="Q174" s="106"/>
      <c r="R174" s="106"/>
      <c r="S174" s="106"/>
      <c r="T174" s="106"/>
    </row>
    <row r="175" spans="1:28" x14ac:dyDescent="0.2">
      <c r="A175" s="86" t="s">
        <v>176</v>
      </c>
      <c r="B175" s="86"/>
      <c r="C175" s="86"/>
      <c r="D175" s="86"/>
      <c r="E175" s="86"/>
      <c r="F175" s="86"/>
      <c r="G175" s="86"/>
      <c r="H175" s="86"/>
      <c r="I175" s="106"/>
      <c r="J175" s="106"/>
      <c r="K175" s="106"/>
      <c r="L175" s="106"/>
      <c r="M175" s="106"/>
      <c r="N175" s="106"/>
      <c r="O175" s="106"/>
      <c r="P175" s="106"/>
      <c r="Q175" s="106"/>
      <c r="R175" s="106"/>
      <c r="S175" s="106"/>
      <c r="T175" s="106"/>
    </row>
    <row r="176" spans="1:28" x14ac:dyDescent="0.2">
      <c r="A176" s="192" t="str">
        <f ca="1">IF(A174=1, "6", IF(A174=2, "5", IF(A174=3,"4", IF(A174=4,"3",IF(A174=5,"2", IF(A174=6,"1", IF(A174=7,"0")))))))</f>
        <v>5</v>
      </c>
      <c r="B176" s="86"/>
      <c r="C176" s="86"/>
      <c r="D176" s="86"/>
      <c r="E176" s="86"/>
      <c r="F176" s="86"/>
      <c r="G176" s="86"/>
      <c r="H176" s="86"/>
      <c r="I176" s="106"/>
      <c r="J176" s="106"/>
      <c r="K176" s="106"/>
      <c r="L176" s="106"/>
      <c r="M176" s="106"/>
      <c r="N176" s="106"/>
      <c r="O176" s="106"/>
      <c r="P176" s="106"/>
      <c r="Q176" s="106"/>
      <c r="R176" s="106"/>
      <c r="S176" s="106"/>
      <c r="T176" s="106"/>
    </row>
    <row r="177" spans="1:20" x14ac:dyDescent="0.2">
      <c r="A177" s="86"/>
      <c r="B177" s="86"/>
      <c r="C177" s="86"/>
      <c r="D177" s="86"/>
      <c r="E177" s="86"/>
      <c r="F177" s="86"/>
      <c r="G177" s="86"/>
      <c r="H177" s="86"/>
      <c r="I177" s="106"/>
      <c r="J177" s="106"/>
      <c r="K177" s="106"/>
      <c r="L177" s="106"/>
      <c r="M177" s="106"/>
      <c r="N177" s="106"/>
      <c r="O177" s="106"/>
      <c r="P177" s="106"/>
      <c r="Q177" s="106"/>
      <c r="R177" s="106"/>
      <c r="S177" s="106"/>
      <c r="T177" s="106"/>
    </row>
    <row r="178" spans="1:20" x14ac:dyDescent="0.2">
      <c r="A178" s="106"/>
      <c r="B178" s="106"/>
      <c r="C178" s="106"/>
      <c r="D178" s="106"/>
      <c r="E178" s="106"/>
      <c r="F178" s="106"/>
      <c r="G178" s="106"/>
      <c r="H178" s="106"/>
      <c r="I178" s="106"/>
      <c r="J178" s="106"/>
      <c r="K178" s="106"/>
      <c r="L178" s="106"/>
      <c r="M178" s="106"/>
      <c r="N178" s="106"/>
      <c r="O178" s="106"/>
      <c r="P178" s="106"/>
      <c r="Q178" s="106"/>
      <c r="R178" s="106"/>
      <c r="S178" s="106"/>
      <c r="T178" s="106"/>
    </row>
    <row r="179" spans="1:20" x14ac:dyDescent="0.2">
      <c r="A179" s="106"/>
      <c r="B179" s="106"/>
      <c r="C179" s="106"/>
      <c r="D179" s="106"/>
      <c r="E179" s="106"/>
      <c r="F179" s="106"/>
      <c r="G179" s="106"/>
      <c r="H179" s="106"/>
      <c r="I179" s="106"/>
      <c r="J179" s="106"/>
      <c r="K179" s="106"/>
      <c r="L179" s="106"/>
      <c r="M179" s="106"/>
      <c r="N179" s="106"/>
      <c r="O179" s="106"/>
      <c r="P179" s="106"/>
      <c r="Q179" s="106"/>
      <c r="R179" s="106"/>
      <c r="S179" s="106"/>
      <c r="T179" s="106"/>
    </row>
    <row r="180" spans="1:20" x14ac:dyDescent="0.2">
      <c r="A180" s="106"/>
      <c r="B180" s="106"/>
      <c r="C180" s="106"/>
      <c r="D180" s="106"/>
      <c r="E180" s="106"/>
      <c r="F180" s="106"/>
      <c r="G180" s="106"/>
      <c r="H180" s="106"/>
      <c r="I180" s="106"/>
      <c r="J180" s="106"/>
      <c r="K180" s="106"/>
      <c r="L180" s="106"/>
      <c r="M180" s="106"/>
      <c r="N180" s="106"/>
      <c r="O180" s="106"/>
      <c r="P180" s="106"/>
      <c r="Q180" s="106"/>
      <c r="R180" s="106"/>
      <c r="S180" s="106"/>
      <c r="T180" s="106"/>
    </row>
    <row r="181" spans="1:20" x14ac:dyDescent="0.2">
      <c r="A181" s="106"/>
      <c r="B181" s="106"/>
      <c r="C181" s="106"/>
      <c r="D181" s="106"/>
      <c r="E181" s="106"/>
      <c r="F181" s="106"/>
      <c r="G181" s="106"/>
      <c r="H181" s="106"/>
      <c r="I181" s="106"/>
      <c r="J181" s="106"/>
      <c r="K181" s="106"/>
      <c r="L181" s="106"/>
      <c r="M181" s="106"/>
      <c r="N181" s="106"/>
      <c r="O181" s="106"/>
      <c r="P181" s="106"/>
      <c r="Q181" s="106"/>
      <c r="R181" s="106"/>
      <c r="S181" s="106"/>
      <c r="T181" s="106"/>
    </row>
    <row r="182" spans="1:20" x14ac:dyDescent="0.2">
      <c r="A182" s="106"/>
      <c r="B182" s="106"/>
      <c r="C182" s="106"/>
      <c r="D182" s="106"/>
      <c r="E182" s="106"/>
      <c r="F182" s="106"/>
      <c r="G182" s="106"/>
      <c r="H182" s="106"/>
      <c r="I182" s="106"/>
      <c r="J182" s="106"/>
      <c r="K182" s="106"/>
      <c r="L182" s="106"/>
      <c r="M182" s="106"/>
      <c r="N182" s="106"/>
      <c r="O182" s="106"/>
      <c r="P182" s="106"/>
      <c r="Q182" s="106"/>
      <c r="R182" s="106"/>
      <c r="S182" s="106"/>
      <c r="T182" s="106"/>
    </row>
    <row r="183" spans="1:20" x14ac:dyDescent="0.2">
      <c r="A183" s="106"/>
      <c r="B183" s="106"/>
      <c r="C183" s="106"/>
      <c r="D183" s="106"/>
      <c r="E183" s="106"/>
      <c r="F183" s="106"/>
      <c r="G183" s="106"/>
      <c r="H183" s="106"/>
      <c r="I183" s="106"/>
      <c r="J183" s="106"/>
      <c r="K183" s="106"/>
      <c r="L183" s="106"/>
      <c r="M183" s="106"/>
      <c r="N183" s="106"/>
      <c r="O183" s="106"/>
      <c r="P183" s="106"/>
      <c r="Q183" s="106"/>
      <c r="R183" s="106"/>
      <c r="S183" s="106"/>
      <c r="T183" s="106"/>
    </row>
    <row r="184" spans="1:20" x14ac:dyDescent="0.2">
      <c r="A184" s="106"/>
      <c r="B184" s="106"/>
      <c r="C184" s="106"/>
      <c r="D184" s="106"/>
      <c r="E184" s="106"/>
      <c r="F184" s="106"/>
      <c r="G184" s="106"/>
      <c r="H184" s="106"/>
      <c r="I184" s="106"/>
      <c r="J184" s="106"/>
      <c r="K184" s="106"/>
      <c r="L184" s="106"/>
      <c r="M184" s="106"/>
      <c r="N184" s="106"/>
      <c r="O184" s="106"/>
      <c r="P184" s="106"/>
      <c r="Q184" s="106"/>
      <c r="R184" s="106"/>
      <c r="S184" s="106"/>
      <c r="T184" s="106"/>
    </row>
    <row r="185" spans="1:20" x14ac:dyDescent="0.2">
      <c r="A185" s="106"/>
      <c r="B185" s="106"/>
      <c r="C185" s="106"/>
      <c r="D185" s="106"/>
      <c r="E185" s="106"/>
      <c r="F185" s="106"/>
      <c r="G185" s="106"/>
      <c r="H185" s="106"/>
      <c r="I185" s="106"/>
      <c r="J185" s="106"/>
      <c r="K185" s="106"/>
      <c r="L185" s="106"/>
      <c r="M185" s="106"/>
      <c r="N185" s="106"/>
      <c r="O185" s="106"/>
      <c r="P185" s="106"/>
      <c r="Q185" s="106"/>
      <c r="R185" s="106"/>
      <c r="S185" s="106"/>
      <c r="T185" s="106"/>
    </row>
    <row r="186" spans="1:20" x14ac:dyDescent="0.2">
      <c r="A186" s="106"/>
      <c r="B186" s="106"/>
      <c r="C186" s="106"/>
      <c r="D186" s="106"/>
      <c r="E186" s="106"/>
      <c r="F186" s="106"/>
      <c r="G186" s="106"/>
      <c r="H186" s="106"/>
      <c r="I186" s="106"/>
      <c r="J186" s="106"/>
      <c r="K186" s="106"/>
      <c r="L186" s="106"/>
      <c r="M186" s="106"/>
      <c r="N186" s="106"/>
      <c r="O186" s="106"/>
      <c r="P186" s="106"/>
      <c r="Q186" s="106"/>
      <c r="R186" s="106"/>
      <c r="S186" s="106"/>
      <c r="T186" s="106"/>
    </row>
    <row r="187" spans="1:20" x14ac:dyDescent="0.2">
      <c r="A187" s="106"/>
      <c r="B187" s="106"/>
      <c r="C187" s="106"/>
      <c r="D187" s="106"/>
      <c r="E187" s="106"/>
      <c r="F187" s="106"/>
      <c r="G187" s="106"/>
      <c r="H187" s="106"/>
      <c r="I187" s="106"/>
      <c r="J187" s="106"/>
      <c r="K187" s="106"/>
      <c r="L187" s="106"/>
      <c r="M187" s="106"/>
      <c r="N187" s="106"/>
      <c r="O187" s="106"/>
      <c r="P187" s="106"/>
      <c r="Q187" s="106"/>
      <c r="R187" s="106"/>
      <c r="S187" s="106"/>
      <c r="T187" s="106"/>
    </row>
    <row r="188" spans="1:20" x14ac:dyDescent="0.2">
      <c r="A188" s="106"/>
      <c r="B188" s="106"/>
      <c r="C188" s="106"/>
      <c r="D188" s="106"/>
      <c r="E188" s="106"/>
      <c r="F188" s="106"/>
      <c r="G188" s="106"/>
      <c r="H188" s="106"/>
      <c r="I188" s="106"/>
      <c r="J188" s="106"/>
      <c r="K188" s="106"/>
      <c r="L188" s="106"/>
      <c r="M188" s="106"/>
      <c r="N188" s="106"/>
      <c r="O188" s="106"/>
      <c r="P188" s="106"/>
      <c r="Q188" s="106"/>
      <c r="R188" s="106"/>
      <c r="S188" s="106"/>
      <c r="T188" s="106"/>
    </row>
    <row r="189" spans="1:20" x14ac:dyDescent="0.2">
      <c r="A189" s="106"/>
      <c r="B189" s="106"/>
      <c r="C189" s="106"/>
      <c r="D189" s="106"/>
      <c r="E189" s="106"/>
      <c r="F189" s="106"/>
      <c r="G189" s="106"/>
      <c r="H189" s="106"/>
      <c r="I189" s="106"/>
      <c r="J189" s="106"/>
      <c r="K189" s="106"/>
      <c r="L189" s="106"/>
      <c r="M189" s="106"/>
      <c r="N189" s="106"/>
      <c r="O189" s="106"/>
      <c r="P189" s="106"/>
      <c r="Q189" s="106"/>
      <c r="R189" s="106"/>
      <c r="S189" s="106"/>
      <c r="T189" s="106"/>
    </row>
    <row r="190" spans="1:20" x14ac:dyDescent="0.2">
      <c r="A190" s="106"/>
      <c r="B190" s="106"/>
      <c r="C190" s="106"/>
      <c r="D190" s="106"/>
      <c r="E190" s="106"/>
      <c r="F190" s="106"/>
      <c r="G190" s="106"/>
      <c r="H190" s="106"/>
      <c r="I190" s="106"/>
      <c r="J190" s="106"/>
      <c r="K190" s="106"/>
      <c r="L190" s="106"/>
      <c r="M190" s="106"/>
      <c r="N190" s="106"/>
      <c r="O190" s="106"/>
      <c r="P190" s="106"/>
      <c r="Q190" s="106"/>
      <c r="R190" s="106"/>
      <c r="S190" s="106"/>
      <c r="T190" s="106"/>
    </row>
    <row r="191" spans="1:20" x14ac:dyDescent="0.2">
      <c r="A191" s="106"/>
      <c r="B191" s="106"/>
      <c r="C191" s="106"/>
      <c r="D191" s="106"/>
      <c r="E191" s="106"/>
      <c r="F191" s="106"/>
      <c r="G191" s="106"/>
      <c r="H191" s="106"/>
      <c r="I191" s="106"/>
      <c r="J191" s="106"/>
      <c r="K191" s="106"/>
      <c r="L191" s="106"/>
      <c r="M191" s="106"/>
      <c r="N191" s="106"/>
      <c r="O191" s="106"/>
      <c r="P191" s="106"/>
      <c r="Q191" s="106"/>
      <c r="R191" s="106"/>
      <c r="S191" s="106"/>
      <c r="T191" s="106"/>
    </row>
    <row r="192" spans="1:20" x14ac:dyDescent="0.2">
      <c r="A192" s="106"/>
      <c r="B192" s="106"/>
      <c r="C192" s="106"/>
      <c r="D192" s="106"/>
      <c r="E192" s="106"/>
      <c r="F192" s="106"/>
      <c r="G192" s="106"/>
      <c r="H192" s="106"/>
      <c r="I192" s="106"/>
      <c r="J192" s="106"/>
      <c r="K192" s="106"/>
      <c r="L192" s="106"/>
      <c r="M192" s="106"/>
      <c r="N192" s="106"/>
      <c r="O192" s="106"/>
      <c r="P192" s="106"/>
      <c r="Q192" s="106"/>
      <c r="R192" s="106"/>
      <c r="S192" s="106"/>
      <c r="T192" s="106"/>
    </row>
    <row r="193" spans="1:20" x14ac:dyDescent="0.2">
      <c r="A193" s="106"/>
      <c r="B193" s="106"/>
      <c r="C193" s="106"/>
      <c r="D193" s="106"/>
      <c r="E193" s="106"/>
      <c r="F193" s="106"/>
      <c r="G193" s="106"/>
      <c r="H193" s="106"/>
      <c r="I193" s="106"/>
      <c r="J193" s="106"/>
      <c r="K193" s="106"/>
      <c r="L193" s="106"/>
      <c r="M193" s="106"/>
      <c r="N193" s="106"/>
      <c r="O193" s="106"/>
      <c r="P193" s="106"/>
      <c r="Q193" s="106"/>
      <c r="R193" s="106"/>
      <c r="S193" s="106"/>
      <c r="T193" s="106"/>
    </row>
    <row r="194" spans="1:20" x14ac:dyDescent="0.2">
      <c r="A194" s="106"/>
      <c r="B194" s="106"/>
      <c r="C194" s="106"/>
      <c r="D194" s="106"/>
      <c r="E194" s="106"/>
      <c r="F194" s="106"/>
      <c r="G194" s="106"/>
      <c r="H194" s="106"/>
      <c r="I194" s="106"/>
      <c r="J194" s="106"/>
      <c r="K194" s="106"/>
      <c r="L194" s="106"/>
      <c r="M194" s="106"/>
      <c r="N194" s="106"/>
      <c r="O194" s="106"/>
      <c r="P194" s="106"/>
      <c r="Q194" s="106"/>
      <c r="R194" s="106"/>
      <c r="S194" s="106"/>
      <c r="T194" s="106"/>
    </row>
    <row r="195" spans="1:20" x14ac:dyDescent="0.2">
      <c r="A195" s="106"/>
      <c r="B195" s="106"/>
      <c r="C195" s="106"/>
      <c r="D195" s="106"/>
      <c r="E195" s="106"/>
      <c r="F195" s="106"/>
      <c r="G195" s="106"/>
      <c r="H195" s="106"/>
      <c r="I195" s="106"/>
      <c r="J195" s="106"/>
      <c r="K195" s="106"/>
      <c r="L195" s="106"/>
      <c r="M195" s="106"/>
      <c r="N195" s="106"/>
      <c r="O195" s="106"/>
      <c r="P195" s="106"/>
      <c r="Q195" s="106"/>
      <c r="R195" s="106"/>
      <c r="S195" s="106"/>
      <c r="T195" s="106"/>
    </row>
    <row r="196" spans="1:20" x14ac:dyDescent="0.2">
      <c r="A196" s="106"/>
      <c r="B196" s="106"/>
      <c r="C196" s="106"/>
      <c r="D196" s="106"/>
      <c r="E196" s="106"/>
      <c r="F196" s="106"/>
      <c r="G196" s="106"/>
      <c r="H196" s="106"/>
      <c r="I196" s="106"/>
      <c r="J196" s="106"/>
      <c r="K196" s="106"/>
      <c r="L196" s="106"/>
      <c r="M196" s="106"/>
      <c r="N196" s="106"/>
      <c r="O196" s="106"/>
      <c r="P196" s="106"/>
      <c r="Q196" s="106"/>
      <c r="R196" s="106"/>
      <c r="S196" s="106"/>
      <c r="T196" s="106"/>
    </row>
    <row r="197" spans="1:20" x14ac:dyDescent="0.2">
      <c r="A197" s="106"/>
      <c r="B197" s="106"/>
      <c r="C197" s="106"/>
      <c r="D197" s="106"/>
      <c r="E197" s="106"/>
      <c r="F197" s="106"/>
      <c r="G197" s="106"/>
      <c r="H197" s="106"/>
      <c r="I197" s="106"/>
      <c r="J197" s="106"/>
      <c r="K197" s="106"/>
      <c r="L197" s="106"/>
      <c r="M197" s="106"/>
      <c r="N197" s="106"/>
      <c r="O197" s="106"/>
      <c r="P197" s="106"/>
      <c r="Q197" s="106"/>
      <c r="R197" s="106"/>
      <c r="S197" s="106"/>
      <c r="T197" s="106"/>
    </row>
    <row r="198" spans="1:20" x14ac:dyDescent="0.2">
      <c r="A198" s="106"/>
      <c r="B198" s="106"/>
      <c r="C198" s="106"/>
      <c r="D198" s="106"/>
      <c r="E198" s="106"/>
      <c r="F198" s="106"/>
      <c r="G198" s="106"/>
      <c r="H198" s="106"/>
      <c r="I198" s="106"/>
      <c r="J198" s="106"/>
      <c r="K198" s="106"/>
      <c r="L198" s="106"/>
      <c r="M198" s="106"/>
      <c r="N198" s="106"/>
      <c r="O198" s="106"/>
      <c r="P198" s="106"/>
      <c r="Q198" s="106"/>
      <c r="R198" s="106"/>
      <c r="S198" s="106"/>
      <c r="T198" s="106"/>
    </row>
    <row r="199" spans="1:20" x14ac:dyDescent="0.2">
      <c r="A199" s="106"/>
      <c r="B199" s="106"/>
      <c r="C199" s="106"/>
      <c r="D199" s="106"/>
      <c r="E199" s="106"/>
      <c r="F199" s="106"/>
      <c r="G199" s="106"/>
      <c r="H199" s="106"/>
      <c r="I199" s="106"/>
      <c r="J199" s="106"/>
      <c r="K199" s="106"/>
      <c r="L199" s="106"/>
      <c r="M199" s="106"/>
      <c r="N199" s="106"/>
      <c r="O199" s="106"/>
      <c r="P199" s="106"/>
      <c r="Q199" s="106"/>
      <c r="R199" s="106"/>
      <c r="S199" s="106"/>
      <c r="T199" s="106"/>
    </row>
    <row r="200" spans="1:20" x14ac:dyDescent="0.2">
      <c r="A200" s="106"/>
      <c r="B200" s="106"/>
      <c r="C200" s="106"/>
      <c r="D200" s="106"/>
      <c r="E200" s="106"/>
      <c r="F200" s="106"/>
      <c r="G200" s="106"/>
      <c r="H200" s="106"/>
      <c r="I200" s="106"/>
      <c r="J200" s="106"/>
      <c r="K200" s="106"/>
      <c r="L200" s="106"/>
      <c r="M200" s="106"/>
      <c r="N200" s="106"/>
      <c r="O200" s="106"/>
      <c r="P200" s="106"/>
      <c r="Q200" s="106"/>
      <c r="R200" s="106"/>
      <c r="S200" s="106"/>
      <c r="T200" s="106"/>
    </row>
    <row r="201" spans="1:20" x14ac:dyDescent="0.2">
      <c r="A201" s="106"/>
      <c r="B201" s="106"/>
      <c r="C201" s="106"/>
      <c r="D201" s="106"/>
      <c r="E201" s="106"/>
      <c r="F201" s="106"/>
      <c r="G201" s="106"/>
      <c r="H201" s="106"/>
      <c r="I201" s="106"/>
      <c r="J201" s="106"/>
      <c r="K201" s="106"/>
      <c r="L201" s="106"/>
      <c r="M201" s="106"/>
      <c r="N201" s="106"/>
      <c r="O201" s="106"/>
      <c r="P201" s="106"/>
      <c r="Q201" s="106"/>
      <c r="R201" s="106"/>
      <c r="S201" s="106"/>
      <c r="T201" s="106"/>
    </row>
    <row r="202" spans="1:20" ht="15" x14ac:dyDescent="0.25">
      <c r="A202" s="106"/>
      <c r="B202" s="106"/>
      <c r="C202" s="106"/>
      <c r="D202" s="106"/>
      <c r="E202" s="106"/>
      <c r="F202" s="106"/>
      <c r="G202" s="106"/>
      <c r="H202" s="106"/>
      <c r="I202" s="106"/>
      <c r="J202" s="126"/>
      <c r="K202" s="126"/>
      <c r="L202" s="11"/>
      <c r="M202" s="126"/>
      <c r="N202" s="126"/>
      <c r="O202" s="126"/>
      <c r="P202" s="106"/>
      <c r="Q202" s="106"/>
      <c r="R202" s="106"/>
      <c r="S202" s="106"/>
      <c r="T202" s="106"/>
    </row>
    <row r="203" spans="1:20" ht="15" x14ac:dyDescent="0.25">
      <c r="A203" s="106"/>
      <c r="B203" s="106"/>
      <c r="C203" s="106"/>
      <c r="D203" s="106"/>
      <c r="E203" s="106"/>
      <c r="F203" s="106"/>
      <c r="G203" s="106"/>
      <c r="H203" s="106"/>
      <c r="I203" s="106"/>
      <c r="J203" s="12"/>
      <c r="K203" s="12"/>
      <c r="L203" s="12"/>
      <c r="M203" s="13"/>
      <c r="N203" s="14"/>
      <c r="O203" s="14"/>
      <c r="P203" s="106"/>
      <c r="Q203" s="106"/>
      <c r="R203" s="106"/>
      <c r="S203" s="106"/>
      <c r="T203" s="106"/>
    </row>
    <row r="204" spans="1:20" ht="15" x14ac:dyDescent="0.25">
      <c r="A204" s="106"/>
      <c r="B204" s="106"/>
      <c r="C204" s="106"/>
      <c r="D204" s="106"/>
      <c r="E204" s="106"/>
      <c r="F204" s="106"/>
      <c r="G204" s="106"/>
      <c r="H204" s="106"/>
      <c r="I204" s="106"/>
      <c r="J204" s="12"/>
      <c r="K204" s="12"/>
      <c r="L204" s="12"/>
      <c r="M204" s="13"/>
      <c r="N204" s="14"/>
      <c r="O204" s="14"/>
      <c r="P204" s="106"/>
      <c r="Q204" s="106"/>
      <c r="R204" s="106"/>
      <c r="S204" s="106"/>
      <c r="T204" s="106"/>
    </row>
    <row r="205" spans="1:20" x14ac:dyDescent="0.2">
      <c r="A205" s="106"/>
      <c r="B205" s="106"/>
      <c r="C205" s="106"/>
      <c r="D205" s="106"/>
      <c r="E205" s="106"/>
      <c r="F205" s="106"/>
      <c r="G205" s="106"/>
      <c r="H205" s="106"/>
      <c r="I205" s="106"/>
      <c r="J205" s="17"/>
      <c r="K205" s="17"/>
      <c r="L205" s="17"/>
      <c r="M205" s="17"/>
      <c r="N205" s="17"/>
      <c r="O205" s="17"/>
      <c r="P205" s="106"/>
      <c r="Q205" s="106"/>
      <c r="R205" s="106"/>
      <c r="S205" s="106"/>
      <c r="T205" s="106"/>
    </row>
    <row r="206" spans="1:20" x14ac:dyDescent="0.2">
      <c r="A206" s="106"/>
      <c r="B206" s="106"/>
      <c r="C206" s="106"/>
      <c r="D206" s="106"/>
      <c r="E206" s="106"/>
      <c r="F206" s="106"/>
      <c r="G206" s="106"/>
      <c r="H206" s="106"/>
      <c r="I206" s="106"/>
      <c r="J206" s="134"/>
      <c r="K206" s="134"/>
      <c r="L206" s="134"/>
      <c r="M206" s="134"/>
      <c r="N206" s="134"/>
      <c r="O206" s="134"/>
      <c r="P206" s="106"/>
      <c r="Q206" s="106"/>
      <c r="R206" s="106"/>
      <c r="S206" s="106"/>
      <c r="T206" s="106"/>
    </row>
    <row r="207" spans="1:20" x14ac:dyDescent="0.2">
      <c r="A207" s="106"/>
      <c r="B207" s="106"/>
      <c r="C207" s="106"/>
      <c r="D207" s="106"/>
      <c r="E207" s="106"/>
      <c r="F207" s="106"/>
      <c r="G207" s="106"/>
      <c r="H207" s="106"/>
      <c r="I207" s="106"/>
      <c r="J207" s="134"/>
      <c r="K207" s="134"/>
      <c r="L207" s="134"/>
      <c r="M207" s="134"/>
      <c r="N207" s="134"/>
      <c r="O207" s="134"/>
      <c r="P207" s="106"/>
      <c r="Q207" s="106"/>
      <c r="R207" s="106"/>
      <c r="S207" s="106"/>
      <c r="T207" s="106"/>
    </row>
    <row r="208" spans="1:20" x14ac:dyDescent="0.2">
      <c r="A208" s="106"/>
      <c r="B208" s="106"/>
      <c r="C208" s="106"/>
      <c r="D208" s="106"/>
      <c r="E208" s="106"/>
      <c r="F208" s="106"/>
      <c r="G208" s="106"/>
      <c r="H208" s="106"/>
      <c r="I208" s="106"/>
      <c r="J208" s="17"/>
      <c r="K208" s="17"/>
      <c r="L208" s="135"/>
      <c r="M208" s="17"/>
      <c r="N208" s="17"/>
      <c r="O208" s="134"/>
      <c r="P208" s="106"/>
      <c r="Q208" s="106"/>
      <c r="R208" s="106"/>
      <c r="S208" s="106"/>
      <c r="T208" s="106"/>
    </row>
    <row r="209" spans="1:20" x14ac:dyDescent="0.2">
      <c r="A209" s="106"/>
      <c r="B209" s="106"/>
      <c r="C209" s="106"/>
      <c r="D209" s="106"/>
      <c r="E209" s="106"/>
      <c r="F209" s="106"/>
      <c r="G209" s="106"/>
      <c r="H209" s="106"/>
      <c r="I209" s="106"/>
      <c r="J209" s="134"/>
      <c r="K209" s="135"/>
      <c r="L209" s="135"/>
      <c r="M209" s="134"/>
      <c r="N209" s="134"/>
      <c r="O209" s="134"/>
      <c r="P209" s="106"/>
      <c r="Q209" s="106"/>
      <c r="R209" s="106"/>
      <c r="S209" s="106"/>
      <c r="T209" s="106"/>
    </row>
    <row r="210" spans="1:20" x14ac:dyDescent="0.2">
      <c r="A210" s="106"/>
      <c r="B210" s="106"/>
      <c r="C210" s="106"/>
      <c r="D210" s="106"/>
      <c r="E210" s="106"/>
      <c r="F210" s="106"/>
      <c r="G210" s="106"/>
      <c r="H210" s="106"/>
      <c r="I210" s="106"/>
      <c r="J210" s="134"/>
      <c r="K210" s="135"/>
      <c r="L210" s="135"/>
      <c r="M210" s="134"/>
      <c r="N210" s="134"/>
      <c r="O210" s="134"/>
      <c r="P210" s="106"/>
      <c r="Q210" s="106"/>
      <c r="R210" s="106"/>
      <c r="S210" s="106"/>
      <c r="T210" s="106"/>
    </row>
    <row r="211" spans="1:20" x14ac:dyDescent="0.2">
      <c r="A211" s="106"/>
      <c r="B211" s="106"/>
      <c r="C211" s="106"/>
      <c r="D211" s="106"/>
      <c r="E211" s="106"/>
      <c r="F211" s="106"/>
      <c r="G211" s="106"/>
      <c r="H211" s="106"/>
      <c r="I211" s="106"/>
      <c r="J211" s="134"/>
      <c r="K211" s="17"/>
      <c r="L211" s="135"/>
      <c r="M211" s="17"/>
      <c r="N211" s="134"/>
      <c r="O211" s="134"/>
      <c r="P211" s="106"/>
      <c r="Q211" s="106"/>
      <c r="R211" s="106"/>
      <c r="S211" s="106"/>
      <c r="T211" s="106"/>
    </row>
    <row r="212" spans="1:20" ht="15" x14ac:dyDescent="0.25">
      <c r="A212" s="106"/>
      <c r="B212" s="106"/>
      <c r="C212" s="106"/>
      <c r="D212" s="106"/>
      <c r="E212" s="106"/>
      <c r="F212" s="106"/>
      <c r="G212" s="106"/>
      <c r="H212" s="106"/>
      <c r="I212" s="106"/>
      <c r="J212" s="15"/>
      <c r="K212" s="15"/>
      <c r="L212" s="15"/>
      <c r="M212" s="15"/>
      <c r="N212" s="15"/>
      <c r="O212" s="15"/>
      <c r="P212" s="106"/>
      <c r="Q212" s="106"/>
      <c r="R212" s="106"/>
      <c r="S212" s="106"/>
      <c r="T212" s="106"/>
    </row>
    <row r="213" spans="1:20" ht="15" x14ac:dyDescent="0.25">
      <c r="A213" s="106"/>
      <c r="B213" s="106"/>
      <c r="C213" s="106"/>
      <c r="D213" s="106"/>
      <c r="E213" s="106"/>
      <c r="F213" s="106"/>
      <c r="G213" s="106"/>
      <c r="H213" s="106"/>
      <c r="I213" s="106"/>
      <c r="J213" s="15"/>
      <c r="K213" s="15"/>
      <c r="L213" s="15"/>
      <c r="M213" s="15"/>
      <c r="N213" s="15"/>
      <c r="O213" s="15"/>
      <c r="P213" s="106"/>
      <c r="Q213" s="106"/>
      <c r="R213" s="106"/>
      <c r="S213" s="106"/>
      <c r="T213" s="106"/>
    </row>
    <row r="214" spans="1:20" x14ac:dyDescent="0.2">
      <c r="A214" s="106"/>
      <c r="B214" s="106"/>
      <c r="C214" s="106"/>
      <c r="D214" s="106"/>
      <c r="E214" s="106"/>
      <c r="F214" s="106"/>
      <c r="G214" s="106"/>
      <c r="H214" s="106"/>
      <c r="I214" s="106"/>
      <c r="J214" s="17"/>
      <c r="K214" s="134"/>
      <c r="L214" s="17"/>
      <c r="M214" s="17"/>
      <c r="N214" s="17"/>
      <c r="O214" s="17"/>
      <c r="P214" s="106"/>
      <c r="Q214" s="106"/>
      <c r="R214" s="106"/>
      <c r="S214" s="106"/>
      <c r="T214" s="106"/>
    </row>
    <row r="215" spans="1:20" x14ac:dyDescent="0.2">
      <c r="A215" s="106"/>
      <c r="B215" s="106"/>
      <c r="C215" s="106"/>
      <c r="D215" s="106"/>
      <c r="E215" s="106"/>
      <c r="F215" s="106"/>
      <c r="G215" s="106"/>
      <c r="H215" s="106"/>
      <c r="I215" s="106"/>
      <c r="J215" s="134"/>
      <c r="K215" s="134"/>
      <c r="L215" s="134"/>
      <c r="M215" s="135"/>
      <c r="N215" s="135"/>
      <c r="O215" s="134"/>
      <c r="P215" s="106"/>
      <c r="Q215" s="106"/>
      <c r="R215" s="106"/>
      <c r="S215" s="106"/>
      <c r="T215" s="106"/>
    </row>
    <row r="216" spans="1:20" x14ac:dyDescent="0.2">
      <c r="A216" s="106"/>
      <c r="B216" s="106"/>
      <c r="C216" s="106"/>
      <c r="D216" s="106"/>
      <c r="E216" s="106"/>
      <c r="F216" s="106"/>
      <c r="G216" s="106"/>
      <c r="H216" s="106"/>
      <c r="I216" s="106"/>
      <c r="J216" s="134"/>
      <c r="K216" s="134"/>
      <c r="L216" s="134"/>
      <c r="M216" s="135"/>
      <c r="N216" s="135"/>
      <c r="O216" s="134"/>
      <c r="P216" s="106"/>
      <c r="Q216" s="106"/>
      <c r="R216" s="106"/>
      <c r="S216" s="106"/>
      <c r="T216" s="106"/>
    </row>
    <row r="217" spans="1:20" x14ac:dyDescent="0.2">
      <c r="A217" s="106"/>
      <c r="B217" s="106"/>
      <c r="C217" s="106"/>
      <c r="D217" s="106"/>
      <c r="E217" s="106"/>
      <c r="F217" s="106"/>
      <c r="G217" s="106"/>
      <c r="H217" s="106"/>
      <c r="I217" s="106"/>
      <c r="J217" s="135"/>
      <c r="K217" s="134"/>
      <c r="L217" s="17"/>
      <c r="M217" s="17"/>
      <c r="N217" s="17"/>
      <c r="O217" s="17"/>
      <c r="P217" s="106"/>
      <c r="Q217" s="106"/>
      <c r="R217" s="106"/>
      <c r="S217" s="106"/>
      <c r="T217" s="106"/>
    </row>
    <row r="218" spans="1:20" x14ac:dyDescent="0.2">
      <c r="A218" s="106"/>
      <c r="B218" s="106"/>
      <c r="C218" s="106"/>
      <c r="D218" s="106"/>
      <c r="E218" s="106"/>
      <c r="F218" s="106"/>
      <c r="G218" s="106"/>
      <c r="H218" s="106"/>
      <c r="I218" s="106"/>
      <c r="J218" s="135"/>
      <c r="K218" s="135"/>
      <c r="L218" s="135"/>
      <c r="M218" s="135"/>
      <c r="N218" s="134"/>
      <c r="O218" s="135"/>
      <c r="P218" s="106"/>
      <c r="Q218" s="106"/>
      <c r="R218" s="106"/>
      <c r="S218" s="106"/>
      <c r="T218" s="106"/>
    </row>
    <row r="219" spans="1:20" x14ac:dyDescent="0.2">
      <c r="A219" s="106"/>
      <c r="B219" s="106"/>
      <c r="C219" s="106"/>
      <c r="D219" s="106"/>
      <c r="E219" s="106"/>
      <c r="F219" s="106"/>
      <c r="G219" s="106"/>
      <c r="H219" s="106"/>
      <c r="I219" s="106"/>
      <c r="J219" s="135"/>
      <c r="K219" s="135"/>
      <c r="L219" s="135"/>
      <c r="M219" s="135"/>
      <c r="N219" s="134"/>
      <c r="O219" s="135"/>
      <c r="P219" s="106"/>
      <c r="Q219" s="106"/>
      <c r="R219" s="106"/>
      <c r="S219" s="106"/>
      <c r="T219" s="106"/>
    </row>
    <row r="220" spans="1:20" x14ac:dyDescent="0.2">
      <c r="A220" s="106"/>
      <c r="B220" s="106"/>
      <c r="C220" s="106"/>
      <c r="D220" s="106"/>
      <c r="E220" s="106"/>
      <c r="F220" s="106"/>
      <c r="G220" s="106"/>
      <c r="H220" s="106"/>
      <c r="I220" s="106"/>
      <c r="J220" s="135"/>
      <c r="K220" s="135"/>
      <c r="L220" s="17"/>
      <c r="M220" s="135"/>
      <c r="N220" s="17"/>
      <c r="O220" s="17"/>
      <c r="P220" s="106"/>
      <c r="Q220" s="106"/>
      <c r="R220" s="106"/>
      <c r="S220" s="106"/>
      <c r="T220" s="106"/>
    </row>
    <row r="221" spans="1:20" x14ac:dyDescent="0.2">
      <c r="A221" s="106"/>
      <c r="B221" s="106"/>
      <c r="C221" s="106"/>
      <c r="D221" s="106"/>
      <c r="E221" s="106"/>
      <c r="F221" s="106"/>
      <c r="G221" s="106"/>
      <c r="H221" s="106"/>
      <c r="I221" s="106"/>
      <c r="J221" s="135"/>
      <c r="K221" s="135"/>
      <c r="L221" s="17"/>
      <c r="M221" s="135"/>
      <c r="N221" s="17"/>
      <c r="O221" s="17"/>
      <c r="P221" s="106"/>
      <c r="Q221" s="106"/>
      <c r="R221" s="106"/>
      <c r="S221" s="106"/>
      <c r="T221" s="106"/>
    </row>
    <row r="222" spans="1:20" x14ac:dyDescent="0.2">
      <c r="A222" s="106"/>
      <c r="B222" s="106"/>
      <c r="C222" s="106"/>
      <c r="D222" s="106"/>
      <c r="E222" s="106"/>
      <c r="F222" s="106"/>
      <c r="G222" s="106"/>
      <c r="H222" s="106"/>
      <c r="I222" s="106"/>
      <c r="J222" s="135"/>
      <c r="K222" s="135"/>
      <c r="L222" s="17"/>
      <c r="M222" s="135"/>
      <c r="N222" s="17"/>
      <c r="O222" s="17"/>
      <c r="P222" s="106"/>
      <c r="Q222" s="106"/>
      <c r="R222" s="106"/>
      <c r="S222" s="106"/>
      <c r="T222" s="106"/>
    </row>
    <row r="223" spans="1:20" x14ac:dyDescent="0.2">
      <c r="A223" s="106"/>
      <c r="B223" s="106"/>
      <c r="C223" s="106"/>
      <c r="D223" s="106"/>
      <c r="E223" s="106"/>
      <c r="F223" s="106"/>
      <c r="G223" s="106"/>
      <c r="H223" s="106"/>
      <c r="I223" s="106"/>
      <c r="J223" s="135"/>
      <c r="K223" s="135"/>
      <c r="L223" s="17"/>
      <c r="M223" s="135"/>
      <c r="N223" s="17"/>
      <c r="O223" s="17"/>
      <c r="P223" s="106"/>
      <c r="Q223" s="106"/>
      <c r="R223" s="106"/>
      <c r="S223" s="106"/>
      <c r="T223" s="106"/>
    </row>
    <row r="224" spans="1:20" x14ac:dyDescent="0.2">
      <c r="A224" s="106"/>
      <c r="B224" s="106"/>
      <c r="C224" s="106"/>
      <c r="D224" s="106"/>
      <c r="E224" s="106"/>
      <c r="F224" s="106"/>
      <c r="G224" s="106"/>
      <c r="H224" s="106"/>
      <c r="I224" s="106"/>
      <c r="J224" s="135"/>
      <c r="K224" s="135"/>
      <c r="L224" s="17"/>
      <c r="M224" s="135"/>
      <c r="N224" s="17"/>
      <c r="O224" s="17"/>
      <c r="P224" s="106"/>
      <c r="Q224" s="106"/>
      <c r="R224" s="106"/>
      <c r="S224" s="106"/>
      <c r="T224" s="106"/>
    </row>
    <row r="225" spans="1:20" x14ac:dyDescent="0.2">
      <c r="A225" s="106"/>
      <c r="B225" s="106"/>
      <c r="C225" s="106"/>
      <c r="D225" s="106"/>
      <c r="E225" s="106"/>
      <c r="F225" s="106"/>
      <c r="G225" s="106"/>
      <c r="H225" s="106"/>
      <c r="I225" s="106"/>
      <c r="J225" s="135"/>
      <c r="K225" s="135"/>
      <c r="L225" s="17"/>
      <c r="M225" s="135"/>
      <c r="N225" s="17"/>
      <c r="O225" s="17"/>
      <c r="P225" s="106"/>
      <c r="Q225" s="106"/>
      <c r="R225" s="106"/>
      <c r="S225" s="106"/>
      <c r="T225" s="106"/>
    </row>
    <row r="226" spans="1:20" x14ac:dyDescent="0.2">
      <c r="A226" s="106"/>
      <c r="B226" s="106"/>
      <c r="C226" s="106"/>
      <c r="D226" s="106"/>
      <c r="E226" s="106"/>
      <c r="F226" s="106"/>
      <c r="G226" s="106"/>
      <c r="H226" s="106"/>
      <c r="I226" s="106"/>
      <c r="J226" s="135"/>
      <c r="K226" s="135"/>
      <c r="L226" s="135"/>
      <c r="M226" s="135"/>
      <c r="N226" s="135"/>
      <c r="O226" s="135"/>
      <c r="P226" s="106"/>
      <c r="Q226" s="106"/>
      <c r="R226" s="106"/>
      <c r="S226" s="106"/>
      <c r="T226" s="106"/>
    </row>
    <row r="227" spans="1:20" x14ac:dyDescent="0.2">
      <c r="A227" s="106"/>
      <c r="B227" s="106"/>
      <c r="C227" s="106"/>
      <c r="D227" s="106"/>
      <c r="E227" s="106"/>
      <c r="F227" s="106"/>
      <c r="G227" s="106"/>
      <c r="H227" s="106"/>
      <c r="I227" s="106"/>
      <c r="J227" s="135"/>
      <c r="K227" s="135"/>
      <c r="L227" s="135"/>
      <c r="M227" s="135"/>
      <c r="N227" s="135"/>
      <c r="O227" s="135"/>
      <c r="P227" s="106"/>
      <c r="Q227" s="106"/>
      <c r="R227" s="106"/>
      <c r="S227" s="106"/>
      <c r="T227" s="106"/>
    </row>
    <row r="228" spans="1:20" x14ac:dyDescent="0.2">
      <c r="A228" s="106"/>
      <c r="B228" s="106"/>
      <c r="C228" s="106"/>
      <c r="D228" s="106"/>
      <c r="E228" s="106"/>
      <c r="F228" s="106"/>
      <c r="G228" s="106"/>
      <c r="H228" s="106"/>
      <c r="I228" s="106"/>
      <c r="J228" s="135"/>
      <c r="K228" s="135"/>
      <c r="L228" s="135"/>
      <c r="M228" s="135"/>
      <c r="N228" s="135"/>
      <c r="O228" s="135"/>
      <c r="P228" s="106"/>
      <c r="Q228" s="106"/>
      <c r="R228" s="106"/>
      <c r="S228" s="106"/>
      <c r="T228" s="106"/>
    </row>
    <row r="229" spans="1:20" ht="15" x14ac:dyDescent="0.25">
      <c r="A229" s="106"/>
      <c r="B229" s="106"/>
      <c r="C229" s="106"/>
      <c r="D229" s="106"/>
      <c r="E229" s="106"/>
      <c r="F229" s="106"/>
      <c r="G229" s="106"/>
      <c r="H229" s="106"/>
      <c r="I229" s="106"/>
      <c r="J229" s="130"/>
      <c r="K229" s="130"/>
      <c r="L229" s="67"/>
      <c r="M229" s="130"/>
      <c r="N229" s="130"/>
      <c r="O229" s="130"/>
      <c r="P229" s="106"/>
      <c r="Q229" s="106"/>
      <c r="R229" s="106"/>
      <c r="S229" s="106"/>
      <c r="T229" s="106"/>
    </row>
    <row r="230" spans="1:20" ht="15" x14ac:dyDescent="0.25">
      <c r="A230" s="106"/>
      <c r="B230" s="106"/>
      <c r="C230" s="106"/>
      <c r="D230" s="106"/>
      <c r="E230" s="106"/>
      <c r="F230" s="106"/>
      <c r="G230" s="106"/>
      <c r="H230" s="106"/>
      <c r="I230" s="106"/>
      <c r="J230" s="68"/>
      <c r="K230" s="68"/>
      <c r="L230" s="68"/>
      <c r="M230" s="69"/>
      <c r="N230" s="14"/>
      <c r="O230" s="14"/>
      <c r="P230" s="106"/>
      <c r="Q230" s="106"/>
      <c r="R230" s="106"/>
      <c r="S230" s="106"/>
      <c r="T230" s="106"/>
    </row>
    <row r="231" spans="1:20" x14ac:dyDescent="0.2">
      <c r="A231" s="106"/>
      <c r="B231" s="106"/>
      <c r="C231" s="106"/>
      <c r="D231" s="106"/>
      <c r="E231" s="106"/>
      <c r="F231" s="106"/>
      <c r="G231" s="106"/>
      <c r="H231" s="106"/>
      <c r="I231" s="106"/>
      <c r="J231" s="135"/>
      <c r="K231" s="135"/>
      <c r="L231" s="135"/>
      <c r="M231" s="135"/>
      <c r="N231" s="135"/>
      <c r="O231" s="135"/>
      <c r="P231" s="106"/>
      <c r="Q231" s="106"/>
      <c r="R231" s="106"/>
      <c r="S231" s="106"/>
      <c r="T231" s="106"/>
    </row>
    <row r="232" spans="1:20" x14ac:dyDescent="0.2">
      <c r="A232" s="106"/>
      <c r="B232" s="106"/>
      <c r="C232" s="106"/>
      <c r="D232" s="106"/>
      <c r="E232" s="106"/>
      <c r="F232" s="106"/>
      <c r="G232" s="106"/>
      <c r="H232" s="106"/>
      <c r="I232" s="106"/>
      <c r="J232" s="17"/>
      <c r="K232" s="17"/>
      <c r="L232" s="17"/>
      <c r="M232" s="17"/>
      <c r="N232" s="17"/>
      <c r="O232" s="17"/>
      <c r="P232" s="106"/>
      <c r="Q232" s="106"/>
      <c r="R232" s="106"/>
      <c r="S232" s="106"/>
      <c r="T232" s="106"/>
    </row>
    <row r="233" spans="1:20" ht="15" x14ac:dyDescent="0.25">
      <c r="A233" s="106"/>
      <c r="B233" s="106"/>
      <c r="C233" s="106"/>
      <c r="D233" s="106"/>
      <c r="E233" s="106"/>
      <c r="F233" s="106"/>
      <c r="G233" s="106"/>
      <c r="H233" s="106"/>
      <c r="I233" s="106"/>
      <c r="J233" s="68"/>
      <c r="K233" s="68"/>
      <c r="L233" s="68"/>
      <c r="M233" s="69"/>
      <c r="N233" s="14"/>
      <c r="O233" s="14"/>
      <c r="P233" s="106"/>
      <c r="Q233" s="106"/>
      <c r="R233" s="106"/>
      <c r="S233" s="106"/>
      <c r="T233" s="106"/>
    </row>
    <row r="234" spans="1:20" x14ac:dyDescent="0.2">
      <c r="A234" s="106"/>
      <c r="B234" s="106"/>
      <c r="C234" s="106"/>
      <c r="D234" s="106"/>
      <c r="E234" s="106"/>
      <c r="F234" s="106"/>
      <c r="G234" s="106"/>
      <c r="H234" s="106"/>
      <c r="I234" s="106"/>
      <c r="J234" s="135"/>
      <c r="K234" s="135"/>
      <c r="L234" s="135"/>
      <c r="M234" s="135"/>
      <c r="N234" s="135"/>
      <c r="O234" s="135"/>
      <c r="P234" s="106"/>
      <c r="Q234" s="106"/>
      <c r="R234" s="106"/>
      <c r="S234" s="106"/>
      <c r="T234" s="106"/>
    </row>
    <row r="235" spans="1:20" x14ac:dyDescent="0.2">
      <c r="A235" s="106"/>
      <c r="B235" s="106"/>
      <c r="C235" s="106"/>
      <c r="D235" s="106"/>
      <c r="E235" s="106"/>
      <c r="F235" s="106"/>
      <c r="G235" s="106"/>
      <c r="H235" s="106"/>
      <c r="I235" s="106"/>
      <c r="J235" s="17"/>
      <c r="K235" s="17"/>
      <c r="L235" s="17"/>
      <c r="M235" s="134"/>
      <c r="N235" s="17"/>
      <c r="O235" s="134"/>
      <c r="P235" s="106"/>
      <c r="Q235" s="106"/>
      <c r="R235" s="106"/>
      <c r="S235" s="106"/>
      <c r="T235" s="106"/>
    </row>
    <row r="236" spans="1:20" x14ac:dyDescent="0.2">
      <c r="A236" s="106"/>
      <c r="B236" s="106"/>
      <c r="C236" s="106"/>
      <c r="D236" s="106"/>
      <c r="E236" s="106"/>
      <c r="F236" s="106"/>
      <c r="G236" s="106"/>
      <c r="H236" s="106"/>
      <c r="I236" s="106"/>
      <c r="J236" s="134"/>
      <c r="K236" s="134"/>
      <c r="L236" s="134"/>
      <c r="M236" s="134"/>
      <c r="N236" s="134"/>
      <c r="O236" s="134"/>
      <c r="P236" s="106"/>
      <c r="Q236" s="106"/>
      <c r="R236" s="106"/>
      <c r="S236" s="106"/>
      <c r="T236" s="106"/>
    </row>
    <row r="237" spans="1:20" x14ac:dyDescent="0.2">
      <c r="A237" s="106"/>
      <c r="B237" s="106"/>
      <c r="C237" s="106"/>
      <c r="D237" s="106"/>
      <c r="E237" s="106"/>
      <c r="F237" s="106"/>
      <c r="G237" s="106"/>
      <c r="H237" s="106"/>
      <c r="I237" s="106"/>
      <c r="J237" s="135"/>
      <c r="K237" s="135"/>
      <c r="L237" s="135"/>
      <c r="M237" s="135"/>
      <c r="N237" s="135"/>
      <c r="O237" s="134"/>
      <c r="P237" s="106"/>
      <c r="Q237" s="106"/>
      <c r="R237" s="106"/>
      <c r="S237" s="106"/>
      <c r="T237" s="106"/>
    </row>
    <row r="238" spans="1:20" x14ac:dyDescent="0.2">
      <c r="A238" s="106"/>
      <c r="B238" s="106"/>
      <c r="C238" s="106"/>
      <c r="D238" s="106"/>
      <c r="E238" s="106"/>
      <c r="F238" s="106"/>
      <c r="G238" s="106"/>
      <c r="H238" s="106"/>
      <c r="I238" s="106"/>
      <c r="J238" s="134"/>
      <c r="K238" s="17"/>
      <c r="L238" s="17"/>
      <c r="M238" s="134"/>
      <c r="N238" s="134"/>
      <c r="O238" s="134"/>
      <c r="P238" s="106"/>
      <c r="Q238" s="106"/>
      <c r="R238" s="106"/>
      <c r="S238" s="106"/>
      <c r="T238" s="106"/>
    </row>
    <row r="239" spans="1:20" x14ac:dyDescent="0.2">
      <c r="A239" s="106"/>
      <c r="B239" s="106"/>
      <c r="C239" s="106"/>
      <c r="D239" s="106"/>
      <c r="E239" s="106"/>
      <c r="F239" s="106"/>
      <c r="G239" s="106"/>
      <c r="H239" s="106"/>
      <c r="I239" s="106"/>
      <c r="J239" s="134"/>
      <c r="K239" s="134"/>
      <c r="L239" s="134"/>
      <c r="M239" s="134"/>
      <c r="N239" s="134"/>
      <c r="O239" s="134"/>
      <c r="P239" s="106"/>
      <c r="Q239" s="106"/>
      <c r="R239" s="106"/>
      <c r="S239" s="106"/>
      <c r="T239" s="106"/>
    </row>
    <row r="240" spans="1:20" x14ac:dyDescent="0.2">
      <c r="A240" s="106"/>
      <c r="B240" s="106"/>
      <c r="C240" s="106"/>
      <c r="D240" s="106"/>
      <c r="E240" s="106"/>
      <c r="F240" s="106"/>
      <c r="G240" s="106"/>
      <c r="H240" s="106"/>
      <c r="I240" s="106"/>
      <c r="J240" s="134"/>
      <c r="K240" s="135"/>
      <c r="L240" s="135"/>
      <c r="M240" s="134"/>
      <c r="N240" s="134"/>
      <c r="O240" s="134"/>
      <c r="P240" s="106"/>
      <c r="Q240" s="106"/>
      <c r="R240" s="106"/>
      <c r="S240" s="106"/>
      <c r="T240" s="106"/>
    </row>
    <row r="241" spans="1:20" ht="15" x14ac:dyDescent="0.25">
      <c r="A241" s="106"/>
      <c r="B241" s="106"/>
      <c r="C241" s="106"/>
      <c r="D241" s="106"/>
      <c r="E241" s="106"/>
      <c r="F241" s="106"/>
      <c r="G241" s="106"/>
      <c r="H241" s="106"/>
      <c r="I241" s="106"/>
      <c r="J241" s="15"/>
      <c r="K241" s="15"/>
      <c r="L241" s="15"/>
      <c r="M241" s="15"/>
      <c r="N241" s="15"/>
      <c r="O241" s="15"/>
      <c r="P241" s="106"/>
      <c r="Q241" s="106"/>
      <c r="R241" s="106"/>
      <c r="S241" s="106"/>
      <c r="T241" s="106"/>
    </row>
    <row r="242" spans="1:20" ht="15" x14ac:dyDescent="0.25">
      <c r="A242" s="106"/>
      <c r="B242" s="106"/>
      <c r="C242" s="106"/>
      <c r="D242" s="106"/>
      <c r="E242" s="106"/>
      <c r="F242" s="106"/>
      <c r="G242" s="106"/>
      <c r="H242" s="106"/>
      <c r="I242" s="106"/>
      <c r="J242" s="15"/>
      <c r="K242" s="15"/>
      <c r="L242" s="15"/>
      <c r="M242" s="15"/>
      <c r="N242" s="15"/>
      <c r="O242" s="15"/>
      <c r="P242" s="106"/>
      <c r="Q242" s="106"/>
      <c r="R242" s="106"/>
      <c r="S242" s="106"/>
      <c r="T242" s="106"/>
    </row>
    <row r="243" spans="1:20" x14ac:dyDescent="0.2">
      <c r="J243" s="65"/>
      <c r="K243" s="65"/>
      <c r="L243" s="65"/>
      <c r="M243" s="65"/>
      <c r="N243" s="65"/>
      <c r="O243" s="65"/>
    </row>
    <row r="244" spans="1:20" x14ac:dyDescent="0.2">
      <c r="J244" s="17"/>
      <c r="K244" s="66"/>
      <c r="L244" s="17"/>
      <c r="M244" s="17"/>
      <c r="N244" s="17"/>
      <c r="O244" s="17"/>
    </row>
    <row r="245" spans="1:20" x14ac:dyDescent="0.2">
      <c r="J245" s="66"/>
      <c r="K245" s="66"/>
      <c r="L245" s="65"/>
      <c r="M245" s="65"/>
      <c r="N245" s="65"/>
      <c r="O245" s="65"/>
    </row>
    <row r="246" spans="1:20" x14ac:dyDescent="0.2">
      <c r="J246" s="66"/>
      <c r="K246" s="66"/>
      <c r="L246" s="65"/>
      <c r="M246" s="65"/>
      <c r="N246" s="65"/>
      <c r="O246" s="65"/>
    </row>
    <row r="247" spans="1:20" x14ac:dyDescent="0.2">
      <c r="J247" s="65"/>
      <c r="K247" s="65"/>
      <c r="L247" s="17"/>
      <c r="M247" s="17"/>
      <c r="N247" s="17"/>
      <c r="O247" s="17"/>
    </row>
    <row r="248" spans="1:20" x14ac:dyDescent="0.2">
      <c r="J248" s="65"/>
      <c r="K248" s="65"/>
      <c r="L248" s="65"/>
      <c r="M248" s="65"/>
      <c r="N248" s="65"/>
      <c r="O248" s="65"/>
    </row>
    <row r="249" spans="1:20" x14ac:dyDescent="0.2">
      <c r="J249" s="65"/>
      <c r="K249" s="65"/>
      <c r="L249" s="65"/>
      <c r="M249" s="65"/>
      <c r="N249" s="65"/>
      <c r="O249" s="65"/>
    </row>
    <row r="250" spans="1:20" x14ac:dyDescent="0.2">
      <c r="J250" s="65"/>
      <c r="K250" s="65"/>
      <c r="L250" s="65"/>
      <c r="M250" s="17"/>
      <c r="N250" s="17"/>
      <c r="O250" s="17"/>
    </row>
  </sheetData>
  <sheetProtection selectLockedCells="1"/>
  <mergeCells count="2">
    <mergeCell ref="A8:G8"/>
    <mergeCell ref="H10:J10"/>
  </mergeCells>
  <conditionalFormatting sqref="J40:L40 J43:L43 J46:L46 J49:L49 J52:L52 J55:L55 J58:L58 J34:L34 J37:L37 T12:V12 T15 T21 T18:V18 U14:V16 U20:V22 T24:V24 T27:V32">
    <cfRule type="cellIs" dxfId="4" priority="1" stopIfTrue="1" operator="equal">
      <formula>99</formula>
    </cfRule>
  </conditionalFormatting>
  <dataValidations disablePrompts="1" count="5">
    <dataValidation type="list" allowBlank="1" showInputMessage="1" showErrorMessage="1" sqref="H30">
      <formula1>$J$28:$J$31</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27:G27 A15:G15 B12:G12 A21:G21 A18:G18">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allowBlank="1" showInputMessage="1" showErrorMessage="1" sqref="B6">
      <formula1>"Male,Female"</formula1>
    </dataValidation>
    <dataValidation type="list" showInputMessage="1" showErrorMessage="1" sqref="J6">
      <formula1>$L$1:$L$6</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0"/>
  <sheetViews>
    <sheetView showGridLines="0" workbookViewId="0">
      <pane ySplit="9" topLeftCell="A10" activePane="bottomLeft" state="frozenSplit"/>
      <selection pane="bottomLeft" activeCell="J8" sqref="J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5" x14ac:dyDescent="0.25">
      <c r="A1" s="45" t="s">
        <v>108</v>
      </c>
      <c r="B1" s="45"/>
      <c r="C1" s="46"/>
      <c r="D1" s="2"/>
      <c r="E1" s="47" t="s">
        <v>109</v>
      </c>
      <c r="F1" s="46"/>
      <c r="G1" s="46"/>
      <c r="H1" s="47" t="s">
        <v>110</v>
      </c>
      <c r="I1" s="9"/>
      <c r="J1" s="167" t="s">
        <v>178</v>
      </c>
      <c r="K1" s="3"/>
      <c r="L1" s="86"/>
      <c r="M1" s="3"/>
      <c r="N1" s="3"/>
      <c r="O1" s="39"/>
      <c r="P1" s="3"/>
      <c r="Q1" s="3"/>
      <c r="R1" s="3"/>
      <c r="S1" s="3"/>
      <c r="U1" s="4"/>
      <c r="V1" s="4"/>
      <c r="W1" s="4"/>
      <c r="X1" s="4"/>
      <c r="Y1" s="4"/>
      <c r="AG1" s="4"/>
      <c r="AH1" s="4"/>
      <c r="AI1" s="4"/>
      <c r="AJ1" s="4"/>
      <c r="AK1" s="4"/>
    </row>
    <row r="2" spans="1:37" customFormat="1" ht="15" x14ac:dyDescent="0.25">
      <c r="A2" s="153" t="s">
        <v>128</v>
      </c>
      <c r="B2" s="154"/>
      <c r="C2" s="154"/>
      <c r="D2" s="155"/>
      <c r="E2" s="156" t="s">
        <v>129</v>
      </c>
      <c r="F2" s="154"/>
      <c r="G2" s="157"/>
      <c r="H2" s="153" t="s">
        <v>170</v>
      </c>
      <c r="I2" s="157" t="s">
        <v>117</v>
      </c>
      <c r="J2" s="137">
        <f ca="1">D6+1</f>
        <v>42279</v>
      </c>
      <c r="K2" s="5"/>
      <c r="L2" s="196" t="s">
        <v>190</v>
      </c>
      <c r="M2" s="5"/>
      <c r="N2" s="5"/>
      <c r="O2" s="5"/>
      <c r="P2" s="6"/>
      <c r="Q2" s="6"/>
      <c r="R2" s="6"/>
      <c r="T2" s="4"/>
      <c r="U2" s="4"/>
      <c r="V2" s="4"/>
      <c r="W2" s="4"/>
      <c r="X2" s="4"/>
      <c r="AF2" s="4"/>
      <c r="AG2" s="4"/>
      <c r="AH2" s="4"/>
      <c r="AI2" s="4"/>
      <c r="AJ2" s="4"/>
    </row>
    <row r="3" spans="1:37" customFormat="1" ht="15" x14ac:dyDescent="0.25">
      <c r="A3" s="158" t="s">
        <v>169</v>
      </c>
      <c r="B3" s="136"/>
      <c r="C3" s="136"/>
      <c r="D3" s="159"/>
      <c r="E3" s="160" t="s">
        <v>118</v>
      </c>
      <c r="F3" s="136"/>
      <c r="G3" s="161"/>
      <c r="H3" s="158" t="s">
        <v>171</v>
      </c>
      <c r="I3" s="161" t="s">
        <v>120</v>
      </c>
      <c r="J3" s="168" t="s">
        <v>179</v>
      </c>
      <c r="K3" s="7"/>
      <c r="L3" s="196" t="s">
        <v>191</v>
      </c>
      <c r="M3" s="7"/>
      <c r="N3" s="7"/>
      <c r="O3" s="7"/>
      <c r="P3" s="8"/>
      <c r="Q3" s="8"/>
      <c r="R3" s="8"/>
      <c r="T3" s="4"/>
      <c r="U3" s="4"/>
      <c r="V3" s="4"/>
      <c r="W3" s="4"/>
      <c r="X3" s="4"/>
      <c r="AF3" s="4"/>
      <c r="AG3" s="4"/>
      <c r="AH3" s="4"/>
      <c r="AI3" s="4"/>
      <c r="AJ3" s="4"/>
    </row>
    <row r="4" spans="1:37" customFormat="1" ht="15.75" thickBot="1" x14ac:dyDescent="0.3">
      <c r="A4" s="162" t="s">
        <v>72</v>
      </c>
      <c r="B4" s="163"/>
      <c r="C4" s="163"/>
      <c r="D4" s="164"/>
      <c r="E4" s="165" t="s">
        <v>73</v>
      </c>
      <c r="F4" s="163"/>
      <c r="G4" s="166"/>
      <c r="H4" s="162" t="s">
        <v>74</v>
      </c>
      <c r="I4" s="166" t="s">
        <v>127</v>
      </c>
      <c r="J4" s="138">
        <f ca="1">C6</f>
        <v>42338</v>
      </c>
      <c r="K4" s="7"/>
      <c r="L4" s="196" t="s">
        <v>192</v>
      </c>
      <c r="M4" s="7"/>
      <c r="N4" s="7"/>
      <c r="O4" s="7"/>
      <c r="P4" s="8"/>
      <c r="Q4" s="8"/>
      <c r="R4" s="8"/>
      <c r="T4" s="4"/>
      <c r="U4" s="4"/>
      <c r="V4" s="4"/>
      <c r="W4" s="4"/>
      <c r="X4" s="4"/>
      <c r="AF4" s="4"/>
      <c r="AG4" s="4"/>
      <c r="AH4" s="4"/>
      <c r="AI4" s="4"/>
      <c r="AJ4" s="4"/>
    </row>
    <row r="5" spans="1:37" ht="32.25" customHeight="1" x14ac:dyDescent="0.25">
      <c r="A5" s="48" t="s">
        <v>25</v>
      </c>
      <c r="B5" s="49" t="s">
        <v>105</v>
      </c>
      <c r="C5" s="50" t="s">
        <v>173</v>
      </c>
      <c r="D5" s="51" t="s">
        <v>134</v>
      </c>
      <c r="E5" s="43" t="s">
        <v>123</v>
      </c>
      <c r="F5" s="49" t="s">
        <v>159</v>
      </c>
      <c r="G5" s="52" t="s">
        <v>23</v>
      </c>
      <c r="H5" s="140" t="s">
        <v>121</v>
      </c>
      <c r="I5" s="141" t="s">
        <v>122</v>
      </c>
      <c r="J5" s="195" t="s">
        <v>189</v>
      </c>
      <c r="L5" s="196" t="s">
        <v>193</v>
      </c>
    </row>
    <row r="6" spans="1:37" ht="14.25" customHeight="1" x14ac:dyDescent="0.2">
      <c r="A6" s="116">
        <v>1</v>
      </c>
      <c r="B6" s="114" t="s">
        <v>106</v>
      </c>
      <c r="C6" s="115">
        <f ca="1">TODAY()-1</f>
        <v>42338</v>
      </c>
      <c r="D6" s="29">
        <f ca="1">C6-60</f>
        <v>42278</v>
      </c>
      <c r="E6" s="139">
        <f ca="1">C6+A176</f>
        <v>42343</v>
      </c>
      <c r="F6" s="116"/>
      <c r="G6" s="40">
        <f>SUM(W12:W39)</f>
        <v>0</v>
      </c>
      <c r="H6" s="142">
        <f>60-G6</f>
        <v>60</v>
      </c>
      <c r="I6" s="141" t="str">
        <f>IF(H6=0,"Complete","Not Complete Yet")</f>
        <v>Not Complete Yet</v>
      </c>
      <c r="J6" s="209"/>
      <c r="L6" s="197" t="s">
        <v>194</v>
      </c>
    </row>
    <row r="7" spans="1:37" ht="6.75" customHeight="1" x14ac:dyDescent="0.2">
      <c r="B7" s="85">
        <f>IF(B6="Male",1,2)</f>
        <v>1</v>
      </c>
    </row>
    <row r="8" spans="1:37" ht="19.5" customHeight="1" thickBot="1" x14ac:dyDescent="0.25">
      <c r="A8" s="220" t="s">
        <v>137</v>
      </c>
      <c r="B8" s="220"/>
      <c r="C8" s="220"/>
      <c r="D8" s="220"/>
      <c r="E8" s="220"/>
      <c r="F8" s="220"/>
      <c r="G8" s="220"/>
      <c r="H8" s="175">
        <f ca="1">TODAY()</f>
        <v>42339</v>
      </c>
      <c r="I8" s="173" t="s">
        <v>180</v>
      </c>
    </row>
    <row r="9" spans="1:37" s="38" customFormat="1" ht="15.75" customHeight="1" thickBot="1" x14ac:dyDescent="0.3">
      <c r="A9" s="170" t="s">
        <v>162</v>
      </c>
      <c r="B9" s="170" t="s">
        <v>163</v>
      </c>
      <c r="C9" s="171" t="s">
        <v>164</v>
      </c>
      <c r="D9" s="170" t="s">
        <v>165</v>
      </c>
      <c r="E9" s="171" t="s">
        <v>166</v>
      </c>
      <c r="F9" s="170" t="s">
        <v>167</v>
      </c>
      <c r="G9" s="172" t="s">
        <v>168</v>
      </c>
      <c r="H9" s="102"/>
      <c r="I9" s="44"/>
      <c r="J9" s="37"/>
    </row>
    <row r="10" spans="1:37" ht="20.25" customHeight="1" x14ac:dyDescent="0.2">
      <c r="A10" s="144">
        <f t="shared" ref="A10:F10" ca="1" si="0">B10-1</f>
        <v>42274</v>
      </c>
      <c r="B10" s="144">
        <f t="shared" ca="1" si="0"/>
        <v>42275</v>
      </c>
      <c r="C10" s="145">
        <f t="shared" ca="1" si="0"/>
        <v>42276</v>
      </c>
      <c r="D10" s="144">
        <f t="shared" ca="1" si="0"/>
        <v>42277</v>
      </c>
      <c r="E10" s="144">
        <f t="shared" ca="1" si="0"/>
        <v>42278</v>
      </c>
      <c r="F10" s="144">
        <f t="shared" ca="1" si="0"/>
        <v>42279</v>
      </c>
      <c r="G10" s="146">
        <f ca="1">A13-1</f>
        <v>42280</v>
      </c>
      <c r="H10" s="221" t="s">
        <v>172</v>
      </c>
      <c r="I10" s="222"/>
      <c r="J10" s="222"/>
      <c r="O10" s="86"/>
      <c r="P10" s="86"/>
      <c r="Q10" s="86"/>
      <c r="S10" s="109" t="s">
        <v>124</v>
      </c>
      <c r="T10" s="110" t="s">
        <v>125</v>
      </c>
      <c r="U10" s="110" t="s">
        <v>126</v>
      </c>
      <c r="V10" s="110" t="s">
        <v>130</v>
      </c>
      <c r="W10" s="110" t="s">
        <v>22</v>
      </c>
      <c r="X10" s="106"/>
    </row>
    <row r="11" spans="1:37" ht="12.75" customHeight="1" x14ac:dyDescent="0.2">
      <c r="A11" s="147"/>
      <c r="B11" s="148"/>
      <c r="C11" s="149"/>
      <c r="D11" s="148"/>
      <c r="E11" s="150"/>
      <c r="F11" s="147"/>
      <c r="G11" s="147"/>
      <c r="H11" s="101"/>
      <c r="O11" s="86"/>
      <c r="P11" s="86"/>
      <c r="Q11" s="86"/>
      <c r="S11" s="86"/>
      <c r="T11" s="86"/>
      <c r="U11" s="86"/>
      <c r="V11" s="86"/>
      <c r="W11" s="86"/>
      <c r="X11" s="106"/>
    </row>
    <row r="12" spans="1:37" ht="39.75" customHeight="1" x14ac:dyDescent="0.2">
      <c r="A12" s="53"/>
      <c r="B12" s="53"/>
      <c r="C12" s="53"/>
      <c r="D12" s="53"/>
      <c r="E12" s="53"/>
      <c r="F12" s="53"/>
      <c r="G12" s="99"/>
      <c r="H12" s="101"/>
      <c r="O12" s="86"/>
      <c r="P12" s="86"/>
      <c r="Q12" s="86"/>
      <c r="S12" s="87">
        <f>SUM(A12:G12)</f>
        <v>0</v>
      </c>
      <c r="T12" s="87">
        <f>COUNTIF(A12:G12,"0")</f>
        <v>0</v>
      </c>
      <c r="U12" s="88">
        <f>(IF(B7=1,COUNTIF(A12:G12,"&gt;4"),COUNTIF(A12:G12,"&gt;=4")))</f>
        <v>0</v>
      </c>
      <c r="V12" s="88">
        <f>COUNTIF(A12:G12,"&gt;0")</f>
        <v>0</v>
      </c>
      <c r="W12" s="89">
        <f>T12+V12</f>
        <v>0</v>
      </c>
      <c r="X12" s="106"/>
    </row>
    <row r="13" spans="1:37" ht="20.25" customHeight="1" x14ac:dyDescent="0.2">
      <c r="A13" s="152">
        <f t="shared" ref="A13:F13" ca="1" si="1">B13-1</f>
        <v>42281</v>
      </c>
      <c r="B13" s="152">
        <f t="shared" ca="1" si="1"/>
        <v>42282</v>
      </c>
      <c r="C13" s="152">
        <f t="shared" ca="1" si="1"/>
        <v>42283</v>
      </c>
      <c r="D13" s="152">
        <f t="shared" ca="1" si="1"/>
        <v>42284</v>
      </c>
      <c r="E13" s="152">
        <f t="shared" ca="1" si="1"/>
        <v>42285</v>
      </c>
      <c r="F13" s="152">
        <f t="shared" ca="1" si="1"/>
        <v>42286</v>
      </c>
      <c r="G13" s="176">
        <f ca="1">A16-1</f>
        <v>42287</v>
      </c>
      <c r="H13" s="100"/>
      <c r="O13" s="86"/>
      <c r="P13" s="90"/>
      <c r="Q13" s="90"/>
      <c r="R13" s="10"/>
      <c r="S13" s="86"/>
      <c r="T13" s="86"/>
      <c r="U13" s="111"/>
      <c r="V13" s="111"/>
      <c r="W13" s="111"/>
      <c r="X13" s="106"/>
    </row>
    <row r="14" spans="1:37" ht="12.75" customHeight="1" x14ac:dyDescent="0.2">
      <c r="A14" s="147"/>
      <c r="B14" s="148"/>
      <c r="C14" s="149"/>
      <c r="D14" s="148"/>
      <c r="E14" s="150"/>
      <c r="F14" s="147"/>
      <c r="G14" s="147"/>
      <c r="H14" s="101"/>
      <c r="O14" s="86"/>
      <c r="P14" s="86"/>
      <c r="Q14" s="86"/>
      <c r="S14" s="86"/>
      <c r="T14" s="86"/>
      <c r="U14" s="88"/>
      <c r="V14" s="88"/>
      <c r="W14" s="86"/>
      <c r="X14" s="106"/>
    </row>
    <row r="15" spans="1:37" ht="39.75" customHeight="1" x14ac:dyDescent="0.2">
      <c r="A15" s="53"/>
      <c r="B15" s="53"/>
      <c r="C15" s="53"/>
      <c r="D15" s="53"/>
      <c r="E15" s="53"/>
      <c r="F15" s="53"/>
      <c r="G15" s="99"/>
      <c r="H15" s="101"/>
      <c r="O15" s="86"/>
      <c r="P15" s="86"/>
      <c r="Q15" s="86"/>
      <c r="S15" s="87">
        <f>SUM(A15:G15)</f>
        <v>0</v>
      </c>
      <c r="T15" s="87">
        <f>COUNTIF(A15:G15,"0")</f>
        <v>0</v>
      </c>
      <c r="U15" s="88">
        <f>(IF(B7=1,COUNTIF(A15:G15,"&gt;4"),COUNTIF(A15:G15,"&gt;=4")))</f>
        <v>0</v>
      </c>
      <c r="V15" s="88">
        <f>COUNTIF(A15:G15,"&gt;0")</f>
        <v>0</v>
      </c>
      <c r="W15" s="89">
        <f>T15+V15</f>
        <v>0</v>
      </c>
      <c r="X15" s="106"/>
    </row>
    <row r="16" spans="1:37" ht="20.25" customHeight="1" x14ac:dyDescent="0.2">
      <c r="A16" s="152">
        <f t="shared" ref="A16:F16" ca="1" si="2">B16-1</f>
        <v>42288</v>
      </c>
      <c r="B16" s="152">
        <f t="shared" ca="1" si="2"/>
        <v>42289</v>
      </c>
      <c r="C16" s="152">
        <f t="shared" ca="1" si="2"/>
        <v>42290</v>
      </c>
      <c r="D16" s="152">
        <f t="shared" ca="1" si="2"/>
        <v>42291</v>
      </c>
      <c r="E16" s="169">
        <f t="shared" ca="1" si="2"/>
        <v>42292</v>
      </c>
      <c r="F16" s="152">
        <f t="shared" ca="1" si="2"/>
        <v>42293</v>
      </c>
      <c r="G16" s="176">
        <f ca="1">A19-1</f>
        <v>42294</v>
      </c>
      <c r="H16" s="100"/>
      <c r="O16" s="86"/>
      <c r="P16" s="86"/>
      <c r="Q16" s="86"/>
      <c r="S16" s="110"/>
      <c r="T16" s="110"/>
      <c r="U16" s="88"/>
      <c r="V16" s="88"/>
      <c r="W16" s="111"/>
      <c r="X16" s="106"/>
    </row>
    <row r="17" spans="1:24" x14ac:dyDescent="0.2">
      <c r="A17" s="147"/>
      <c r="B17" s="150"/>
      <c r="C17" s="149"/>
      <c r="D17" s="148"/>
      <c r="E17" s="150"/>
      <c r="F17" s="148"/>
      <c r="G17" s="147"/>
      <c r="H17" s="101"/>
      <c r="O17" s="86"/>
      <c r="P17" s="86"/>
      <c r="Q17" s="86"/>
      <c r="S17" s="86"/>
      <c r="T17" s="86"/>
      <c r="U17" s="111"/>
      <c r="V17" s="111"/>
      <c r="W17" s="86"/>
      <c r="X17" s="106"/>
    </row>
    <row r="18" spans="1:24" ht="39.75" customHeight="1" x14ac:dyDescent="0.2">
      <c r="A18" s="53"/>
      <c r="B18" s="53"/>
      <c r="C18" s="53"/>
      <c r="D18" s="53"/>
      <c r="E18" s="53"/>
      <c r="F18" s="53"/>
      <c r="G18" s="99"/>
      <c r="H18" s="101"/>
      <c r="O18" s="86"/>
      <c r="P18" s="86"/>
      <c r="Q18" s="86"/>
      <c r="S18" s="87">
        <f>SUM(A18:G18)</f>
        <v>0</v>
      </c>
      <c r="T18" s="87">
        <f>COUNTIF(A18:G18,"0")</f>
        <v>0</v>
      </c>
      <c r="U18" s="88">
        <f>(IF(B7=1,COUNTIF(A18:G18,"&gt;4"),COUNTIF(A18:G18,"&gt;=4")))</f>
        <v>0</v>
      </c>
      <c r="V18" s="88">
        <f>COUNTIF(A18:G18,"&gt;0")</f>
        <v>0</v>
      </c>
      <c r="W18" s="89">
        <f>T18+V18</f>
        <v>0</v>
      </c>
      <c r="X18" s="106"/>
    </row>
    <row r="19" spans="1:24" ht="20.25" customHeight="1" x14ac:dyDescent="0.2">
      <c r="A19" s="152">
        <f t="shared" ref="A19:F19" ca="1" si="3">B19-1</f>
        <v>42295</v>
      </c>
      <c r="B19" s="152">
        <f t="shared" ca="1" si="3"/>
        <v>42296</v>
      </c>
      <c r="C19" s="152">
        <f t="shared" ca="1" si="3"/>
        <v>42297</v>
      </c>
      <c r="D19" s="152">
        <f t="shared" ca="1" si="3"/>
        <v>42298</v>
      </c>
      <c r="E19" s="152">
        <f t="shared" ca="1" si="3"/>
        <v>42299</v>
      </c>
      <c r="F19" s="152">
        <f t="shared" ca="1" si="3"/>
        <v>42300</v>
      </c>
      <c r="G19" s="176">
        <f ca="1">A22-1</f>
        <v>42301</v>
      </c>
      <c r="H19" s="100"/>
      <c r="O19" s="86"/>
      <c r="P19" s="86"/>
      <c r="Q19" s="86"/>
      <c r="S19" s="86"/>
      <c r="T19" s="110"/>
      <c r="U19" s="111"/>
      <c r="V19" s="111"/>
      <c r="W19" s="111"/>
      <c r="X19" s="106"/>
    </row>
    <row r="20" spans="1:24" ht="12.75" customHeight="1" x14ac:dyDescent="0.2">
      <c r="A20" s="150"/>
      <c r="B20" s="150"/>
      <c r="C20" s="149"/>
      <c r="D20" s="148"/>
      <c r="E20" s="150"/>
      <c r="F20" s="148"/>
      <c r="G20" s="147"/>
      <c r="H20" s="100"/>
      <c r="O20" s="86"/>
      <c r="P20" s="86"/>
      <c r="Q20" s="86"/>
      <c r="S20" s="86"/>
      <c r="T20" s="86"/>
      <c r="U20" s="88"/>
      <c r="V20" s="88"/>
      <c r="W20" s="89"/>
      <c r="X20" s="106"/>
    </row>
    <row r="21" spans="1:24" ht="39.75" customHeight="1" x14ac:dyDescent="0.2">
      <c r="A21" s="53"/>
      <c r="B21" s="53"/>
      <c r="C21" s="53"/>
      <c r="D21" s="53"/>
      <c r="E21" s="53"/>
      <c r="F21" s="53"/>
      <c r="G21" s="99"/>
      <c r="H21" s="100"/>
      <c r="O21" s="86"/>
      <c r="P21" s="86"/>
      <c r="Q21" s="86"/>
      <c r="S21" s="87">
        <f>SUM(A21:G21)</f>
        <v>0</v>
      </c>
      <c r="T21" s="87">
        <f>COUNTIF(A21:G21,"0")</f>
        <v>0</v>
      </c>
      <c r="U21" s="88">
        <f>(IF(B7=1,COUNTIF(A21:G21,"&gt;4"),COUNTIF(A21:G21,"&gt;=4")))</f>
        <v>0</v>
      </c>
      <c r="V21" s="88">
        <f>COUNTIF(A21:G21,"&gt;0")</f>
        <v>0</v>
      </c>
      <c r="W21" s="89">
        <f>T21+V21</f>
        <v>0</v>
      </c>
      <c r="X21" s="106"/>
    </row>
    <row r="22" spans="1:24" ht="20.25" customHeight="1" x14ac:dyDescent="0.2">
      <c r="A22" s="152">
        <f t="shared" ref="A22:F22" ca="1" si="4">B22-1</f>
        <v>42302</v>
      </c>
      <c r="B22" s="152">
        <f t="shared" ca="1" si="4"/>
        <v>42303</v>
      </c>
      <c r="C22" s="152">
        <f t="shared" ca="1" si="4"/>
        <v>42304</v>
      </c>
      <c r="D22" s="152">
        <f t="shared" ca="1" si="4"/>
        <v>42305</v>
      </c>
      <c r="E22" s="152">
        <f t="shared" ca="1" si="4"/>
        <v>42306</v>
      </c>
      <c r="F22" s="152">
        <f t="shared" ca="1" si="4"/>
        <v>42307</v>
      </c>
      <c r="G22" s="176">
        <f ca="1">A25-1</f>
        <v>42308</v>
      </c>
      <c r="H22" s="100"/>
      <c r="O22" s="86"/>
      <c r="P22" s="86"/>
      <c r="Q22" s="86"/>
      <c r="S22" s="110"/>
      <c r="T22" s="110"/>
      <c r="U22" s="88"/>
      <c r="V22" s="88"/>
      <c r="W22" s="89"/>
      <c r="X22" s="106"/>
    </row>
    <row r="23" spans="1:24" ht="12.75" customHeight="1" x14ac:dyDescent="0.2">
      <c r="A23" s="150"/>
      <c r="B23" s="150"/>
      <c r="C23" s="149"/>
      <c r="D23" s="148"/>
      <c r="E23" s="150"/>
      <c r="F23" s="148"/>
      <c r="G23" s="147"/>
      <c r="H23" s="100"/>
      <c r="O23" s="86"/>
      <c r="P23" s="86"/>
      <c r="Q23" s="86"/>
      <c r="S23" s="86"/>
      <c r="T23" s="86"/>
      <c r="U23" s="86"/>
      <c r="V23" s="86"/>
      <c r="W23" s="111"/>
      <c r="X23" s="106"/>
    </row>
    <row r="24" spans="1:24" ht="39.75" customHeight="1" x14ac:dyDescent="0.2">
      <c r="A24" s="53"/>
      <c r="B24" s="53"/>
      <c r="C24" s="53"/>
      <c r="D24" s="53"/>
      <c r="E24" s="53"/>
      <c r="F24" s="53"/>
      <c r="G24" s="99"/>
      <c r="H24" s="100"/>
      <c r="O24" s="86"/>
      <c r="P24" s="86"/>
      <c r="Q24" s="86"/>
      <c r="S24" s="87">
        <f>SUM(A24:G24)</f>
        <v>0</v>
      </c>
      <c r="T24" s="87">
        <f>COUNTIF(A24:G24,"0")</f>
        <v>0</v>
      </c>
      <c r="U24" s="88">
        <f>(IF(B7=1,COUNTIF(A24:G24,"&gt;4"),COUNTIF(A24:G24,"&gt;=4")))</f>
        <v>0</v>
      </c>
      <c r="V24" s="88">
        <f>COUNTIF(A24:G24,"&gt;0")</f>
        <v>0</v>
      </c>
      <c r="W24" s="89">
        <f>T24+V24</f>
        <v>0</v>
      </c>
      <c r="X24" s="106"/>
    </row>
    <row r="25" spans="1:24" ht="20.25" customHeight="1" x14ac:dyDescent="0.2">
      <c r="A25" s="152">
        <f t="shared" ref="A25:F25" ca="1" si="5">B25-1</f>
        <v>42309</v>
      </c>
      <c r="B25" s="152">
        <f t="shared" ca="1" si="5"/>
        <v>42310</v>
      </c>
      <c r="C25" s="152">
        <f t="shared" ca="1" si="5"/>
        <v>42311</v>
      </c>
      <c r="D25" s="152">
        <f t="shared" ca="1" si="5"/>
        <v>42312</v>
      </c>
      <c r="E25" s="152">
        <f t="shared" ca="1" si="5"/>
        <v>42313</v>
      </c>
      <c r="F25" s="152">
        <f t="shared" ca="1" si="5"/>
        <v>42314</v>
      </c>
      <c r="G25" s="176">
        <f ca="1">A28-1</f>
        <v>42315</v>
      </c>
      <c r="H25" s="100"/>
      <c r="O25" s="86"/>
      <c r="P25" s="86"/>
      <c r="Q25" s="86"/>
      <c r="S25" s="86"/>
      <c r="T25" s="110"/>
      <c r="U25" s="86"/>
      <c r="V25" s="86"/>
      <c r="W25" s="86"/>
      <c r="X25" s="106"/>
    </row>
    <row r="26" spans="1:24" ht="12.75" customHeight="1" x14ac:dyDescent="0.2">
      <c r="A26" s="150"/>
      <c r="B26" s="150"/>
      <c r="C26" s="149"/>
      <c r="D26" s="148"/>
      <c r="E26" s="150"/>
      <c r="F26" s="148"/>
      <c r="G26" s="147"/>
      <c r="H26" s="100"/>
      <c r="O26" s="86"/>
      <c r="P26" s="86"/>
      <c r="Q26" s="86"/>
      <c r="S26" s="86"/>
      <c r="T26" s="86"/>
      <c r="U26" s="86"/>
      <c r="V26" s="86"/>
      <c r="W26" s="86"/>
      <c r="X26" s="106"/>
    </row>
    <row r="27" spans="1:24" ht="39.75" customHeight="1" x14ac:dyDescent="0.2">
      <c r="A27" s="53"/>
      <c r="B27" s="53"/>
      <c r="C27" s="53"/>
      <c r="D27" s="53"/>
      <c r="E27" s="53"/>
      <c r="F27" s="53"/>
      <c r="G27" s="99"/>
      <c r="H27" s="100"/>
      <c r="O27" s="86"/>
      <c r="P27" s="86"/>
      <c r="Q27" s="86"/>
      <c r="S27" s="87">
        <f>SUM(A27:G27)</f>
        <v>0</v>
      </c>
      <c r="T27" s="87">
        <f>COUNTIF(A27:G27,"0")</f>
        <v>0</v>
      </c>
      <c r="U27" s="88">
        <f>(IF(B7=1,COUNTIF(A27:G27,"&gt;4"),COUNTIF(A27:G27,"&gt;=4")))</f>
        <v>0</v>
      </c>
      <c r="V27" s="88">
        <f>COUNTIF(A27:G27,"&gt;0")</f>
        <v>0</v>
      </c>
      <c r="W27" s="89">
        <f>T27+V27</f>
        <v>0</v>
      </c>
      <c r="X27" s="106"/>
    </row>
    <row r="28" spans="1:24" ht="20.25" customHeight="1" x14ac:dyDescent="0.2">
      <c r="A28" s="152">
        <f t="shared" ref="A28:F28" ca="1" si="6">B28-1</f>
        <v>42316</v>
      </c>
      <c r="B28" s="152">
        <f t="shared" ca="1" si="6"/>
        <v>42317</v>
      </c>
      <c r="C28" s="152">
        <f t="shared" ca="1" si="6"/>
        <v>42318</v>
      </c>
      <c r="D28" s="152">
        <f t="shared" ca="1" si="6"/>
        <v>42319</v>
      </c>
      <c r="E28" s="152">
        <f t="shared" ca="1" si="6"/>
        <v>42320</v>
      </c>
      <c r="F28" s="152">
        <f t="shared" ca="1" si="6"/>
        <v>42321</v>
      </c>
      <c r="G28" s="176">
        <f ca="1">A31-1</f>
        <v>42322</v>
      </c>
      <c r="H28" s="100"/>
      <c r="O28" s="86"/>
      <c r="P28" s="86"/>
      <c r="Q28" s="86"/>
      <c r="S28" s="86"/>
      <c r="T28" s="86"/>
      <c r="U28" s="86"/>
      <c r="V28" s="86"/>
      <c r="W28" s="86"/>
      <c r="X28" s="106"/>
    </row>
    <row r="29" spans="1:24" ht="12.75" customHeight="1" x14ac:dyDescent="0.2">
      <c r="A29" s="150"/>
      <c r="B29" s="150"/>
      <c r="C29" s="149"/>
      <c r="D29" s="148"/>
      <c r="E29" s="150"/>
      <c r="F29" s="148"/>
      <c r="G29" s="147"/>
      <c r="H29" s="100"/>
      <c r="O29" s="86"/>
      <c r="P29" s="86"/>
      <c r="Q29" s="86"/>
      <c r="S29" s="86"/>
      <c r="T29" s="86"/>
      <c r="U29" s="86"/>
      <c r="V29" s="86"/>
      <c r="W29" s="86"/>
      <c r="X29" s="106"/>
    </row>
    <row r="30" spans="1:24" ht="39.75" customHeight="1" x14ac:dyDescent="0.2">
      <c r="A30" s="53"/>
      <c r="B30" s="53"/>
      <c r="C30" s="53"/>
      <c r="D30" s="53"/>
      <c r="E30" s="53"/>
      <c r="F30" s="53"/>
      <c r="G30" s="99"/>
      <c r="H30" s="100"/>
      <c r="O30" s="86"/>
      <c r="P30" s="86"/>
      <c r="Q30" s="86"/>
      <c r="S30" s="87">
        <f>SUM(A30:G30)</f>
        <v>0</v>
      </c>
      <c r="T30" s="87">
        <f>COUNTIF(A30:G30,"0")</f>
        <v>0</v>
      </c>
      <c r="U30" s="88">
        <f>(IF(B7=1,COUNTIF(A30:G30,"&gt;4"),COUNTIF(A30:G30,"&gt;=4")))</f>
        <v>0</v>
      </c>
      <c r="V30" s="88">
        <f>COUNTIF(A30:G30,"&gt;0")</f>
        <v>0</v>
      </c>
      <c r="W30" s="89">
        <f>T30+V30</f>
        <v>0</v>
      </c>
      <c r="X30" s="106"/>
    </row>
    <row r="31" spans="1:24" ht="19.5" customHeight="1" x14ac:dyDescent="0.2">
      <c r="A31" s="152">
        <f t="shared" ref="A31:F31" ca="1" si="7">B31-1</f>
        <v>42323</v>
      </c>
      <c r="B31" s="152">
        <f t="shared" ca="1" si="7"/>
        <v>42324</v>
      </c>
      <c r="C31" s="169">
        <f t="shared" ca="1" si="7"/>
        <v>42325</v>
      </c>
      <c r="D31" s="152">
        <f t="shared" ca="1" si="7"/>
        <v>42326</v>
      </c>
      <c r="E31" s="152">
        <f t="shared" ca="1" si="7"/>
        <v>42327</v>
      </c>
      <c r="F31" s="152">
        <f t="shared" ca="1" si="7"/>
        <v>42328</v>
      </c>
      <c r="G31" s="176">
        <f ca="1">A34-1</f>
        <v>42329</v>
      </c>
      <c r="H31" s="100"/>
      <c r="O31" s="86"/>
      <c r="P31" s="86"/>
      <c r="Q31" s="86"/>
      <c r="S31" s="86"/>
      <c r="T31" s="86"/>
      <c r="U31" s="86"/>
      <c r="V31" s="86"/>
      <c r="W31" s="86"/>
      <c r="X31" s="106"/>
    </row>
    <row r="32" spans="1:24" ht="12.75" customHeight="1" x14ac:dyDescent="0.2">
      <c r="A32" s="150"/>
      <c r="B32" s="150"/>
      <c r="C32" s="149"/>
      <c r="D32" s="148"/>
      <c r="E32" s="150"/>
      <c r="F32" s="148"/>
      <c r="G32" s="147"/>
      <c r="H32" s="100"/>
      <c r="O32" s="86"/>
      <c r="P32" s="86"/>
      <c r="Q32" s="86"/>
      <c r="S32" s="86"/>
      <c r="T32" s="86"/>
      <c r="U32" s="86"/>
      <c r="V32" s="86"/>
      <c r="W32" s="86"/>
      <c r="X32" s="106"/>
    </row>
    <row r="33" spans="1:24" ht="39.75" customHeight="1" x14ac:dyDescent="0.2">
      <c r="A33" s="53"/>
      <c r="B33" s="53"/>
      <c r="C33" s="53"/>
      <c r="D33" s="53"/>
      <c r="E33" s="53"/>
      <c r="F33" s="53"/>
      <c r="G33" s="99"/>
      <c r="H33" s="100"/>
      <c r="O33" s="86"/>
      <c r="P33" s="86"/>
      <c r="Q33" s="86"/>
      <c r="S33" s="87">
        <f>SUM(A33:G33)</f>
        <v>0</v>
      </c>
      <c r="T33" s="87">
        <f>COUNTIF(A33:G33,"0")</f>
        <v>0</v>
      </c>
      <c r="U33" s="88">
        <f>(IF(B7=1,COUNTIF(A33:G33,"&gt;4"),COUNTIF(A33:G33,"&gt;=4")))</f>
        <v>0</v>
      </c>
      <c r="V33" s="88">
        <f>COUNTIF(A33:G33,"&gt;0")</f>
        <v>0</v>
      </c>
      <c r="W33" s="89">
        <f>T33+V33</f>
        <v>0</v>
      </c>
      <c r="X33" s="106"/>
    </row>
    <row r="34" spans="1:24" ht="20.25" customHeight="1" x14ac:dyDescent="0.2">
      <c r="A34" s="152">
        <f t="shared" ref="A34:F34" ca="1" si="8">B34-1</f>
        <v>42330</v>
      </c>
      <c r="B34" s="152">
        <f t="shared" ca="1" si="8"/>
        <v>42331</v>
      </c>
      <c r="C34" s="169">
        <f t="shared" ca="1" si="8"/>
        <v>42332</v>
      </c>
      <c r="D34" s="152">
        <f t="shared" ca="1" si="8"/>
        <v>42333</v>
      </c>
      <c r="E34" s="152">
        <f t="shared" ca="1" si="8"/>
        <v>42334</v>
      </c>
      <c r="F34" s="152">
        <f t="shared" ca="1" si="8"/>
        <v>42335</v>
      </c>
      <c r="G34" s="176">
        <f ca="1">A37-1</f>
        <v>42336</v>
      </c>
      <c r="H34" s="100"/>
      <c r="O34" s="86"/>
      <c r="P34" s="86"/>
      <c r="Q34" s="86"/>
      <c r="S34" s="86"/>
      <c r="T34" s="86"/>
      <c r="U34" s="86"/>
      <c r="V34" s="86"/>
      <c r="W34" s="86"/>
      <c r="X34" s="106"/>
    </row>
    <row r="35" spans="1:24" ht="12.75" customHeight="1" x14ac:dyDescent="0.2">
      <c r="A35" s="150"/>
      <c r="B35" s="150"/>
      <c r="C35" s="149"/>
      <c r="D35" s="148"/>
      <c r="E35" s="150"/>
      <c r="F35" s="148"/>
      <c r="G35" s="147"/>
      <c r="H35" s="100"/>
      <c r="O35" s="86"/>
      <c r="P35" s="86"/>
      <c r="Q35" s="86"/>
      <c r="S35" s="86"/>
      <c r="T35" s="86"/>
      <c r="U35" s="86"/>
      <c r="V35" s="86"/>
      <c r="W35" s="86"/>
      <c r="X35" s="106"/>
    </row>
    <row r="36" spans="1:24" ht="39.75" customHeight="1" x14ac:dyDescent="0.2">
      <c r="A36" s="53"/>
      <c r="B36" s="53"/>
      <c r="C36" s="53"/>
      <c r="D36" s="53"/>
      <c r="E36" s="53"/>
      <c r="F36" s="53"/>
      <c r="G36" s="99"/>
      <c r="H36" s="100"/>
      <c r="O36" s="86"/>
      <c r="P36" s="86"/>
      <c r="Q36" s="86"/>
      <c r="S36" s="87">
        <f>SUM(A36:G36)</f>
        <v>0</v>
      </c>
      <c r="T36" s="87">
        <f>COUNTIF(A36:G36,"0")</f>
        <v>0</v>
      </c>
      <c r="U36" s="88">
        <f>(IF(B7=1,COUNTIF(A36:G36,"&gt;4"),COUNTIF(A36:G36,"&gt;=4")))</f>
        <v>0</v>
      </c>
      <c r="V36" s="88">
        <f>COUNTIF(A36:G36,"&gt;0")</f>
        <v>0</v>
      </c>
      <c r="W36" s="89">
        <f>T36+V36</f>
        <v>0</v>
      </c>
      <c r="X36" s="106"/>
    </row>
    <row r="37" spans="1:24" ht="20.25" customHeight="1" x14ac:dyDescent="0.2">
      <c r="A37" s="152">
        <f t="shared" ref="A37:F37" ca="1" si="9">B37-1</f>
        <v>42337</v>
      </c>
      <c r="B37" s="152">
        <f t="shared" ca="1" si="9"/>
        <v>42338</v>
      </c>
      <c r="C37" s="152">
        <f t="shared" ca="1" si="9"/>
        <v>42339</v>
      </c>
      <c r="D37" s="152">
        <f t="shared" ca="1" si="9"/>
        <v>42340</v>
      </c>
      <c r="E37" s="152">
        <f t="shared" ca="1" si="9"/>
        <v>42341</v>
      </c>
      <c r="F37" s="152">
        <f t="shared" ca="1" si="9"/>
        <v>42342</v>
      </c>
      <c r="G37" s="176">
        <f ca="1">E6</f>
        <v>42343</v>
      </c>
      <c r="H37" s="100"/>
      <c r="O37" s="86"/>
      <c r="P37" s="86"/>
      <c r="Q37" s="86"/>
      <c r="S37" s="86"/>
      <c r="T37" s="86"/>
      <c r="U37" s="86"/>
      <c r="V37" s="86"/>
      <c r="W37" s="86"/>
      <c r="X37" s="106"/>
    </row>
    <row r="38" spans="1:24" ht="12.75" customHeight="1" x14ac:dyDescent="0.2">
      <c r="A38" s="150"/>
      <c r="B38" s="150"/>
      <c r="C38" s="147"/>
      <c r="D38" s="148"/>
      <c r="E38" s="150"/>
      <c r="F38" s="148"/>
      <c r="G38" s="147"/>
      <c r="H38" s="100"/>
      <c r="O38" s="86"/>
      <c r="P38" s="86"/>
      <c r="Q38" s="86"/>
      <c r="S38" s="86"/>
      <c r="T38" s="86"/>
      <c r="U38" s="86"/>
      <c r="V38" s="86"/>
      <c r="W38" s="86"/>
      <c r="X38" s="106"/>
    </row>
    <row r="39" spans="1:24" ht="39.75" customHeight="1" thickBot="1" x14ac:dyDescent="0.25">
      <c r="A39" s="53"/>
      <c r="B39" s="53"/>
      <c r="C39" s="53"/>
      <c r="D39" s="53"/>
      <c r="E39" s="53"/>
      <c r="F39" s="53"/>
      <c r="G39" s="99"/>
      <c r="H39" s="100"/>
      <c r="O39" s="86"/>
      <c r="P39" s="86"/>
      <c r="Q39" s="86"/>
      <c r="S39" s="87">
        <f>SUM(A39:G39)</f>
        <v>0</v>
      </c>
      <c r="T39" s="87">
        <f>COUNTIF(A39:G39,"0")</f>
        <v>0</v>
      </c>
      <c r="U39" s="88">
        <f>(IF(B7=1,COUNTIF(A39:G39,"&gt;4"),COUNTIF(A39:G39,"&gt;=4")))</f>
        <v>0</v>
      </c>
      <c r="V39" s="88">
        <f>COUNTIF(A39:G39,"&gt;0")</f>
        <v>0</v>
      </c>
      <c r="W39" s="89">
        <f>T39+V39</f>
        <v>0</v>
      </c>
      <c r="X39" s="106"/>
    </row>
    <row r="40" spans="1:24" ht="18" customHeight="1" x14ac:dyDescent="0.25">
      <c r="A40" s="210" t="s">
        <v>198</v>
      </c>
      <c r="B40" s="211"/>
      <c r="C40" s="211"/>
      <c r="D40" s="211"/>
      <c r="E40" s="211"/>
      <c r="F40" s="211"/>
      <c r="G40" s="211"/>
      <c r="H40" s="199"/>
      <c r="I40" s="207"/>
      <c r="O40" s="86"/>
      <c r="P40" s="86"/>
      <c r="Q40" s="86"/>
      <c r="S40" s="87"/>
      <c r="T40" s="87"/>
      <c r="U40" s="88"/>
      <c r="V40" s="88"/>
      <c r="W40" s="89"/>
      <c r="X40" s="106"/>
    </row>
    <row r="41" spans="1:24" ht="26.25" customHeight="1" thickBot="1" x14ac:dyDescent="0.25">
      <c r="A41" s="212" t="s">
        <v>199</v>
      </c>
      <c r="B41" s="213"/>
      <c r="C41" s="213"/>
      <c r="D41" s="213"/>
      <c r="E41" s="213"/>
      <c r="F41" s="213"/>
      <c r="G41" s="213"/>
      <c r="H41" s="201"/>
      <c r="I41" s="207"/>
      <c r="J41" s="86">
        <v>1</v>
      </c>
      <c r="O41" s="86"/>
      <c r="P41" s="86"/>
      <c r="Q41" s="86"/>
      <c r="S41" s="87"/>
      <c r="T41" s="87"/>
      <c r="U41" s="88"/>
      <c r="V41" s="88"/>
      <c r="W41" s="89"/>
      <c r="X41" s="106"/>
    </row>
    <row r="42" spans="1:24" ht="24" customHeight="1" thickBot="1" x14ac:dyDescent="0.3">
      <c r="A42" s="203" t="s">
        <v>195</v>
      </c>
      <c r="B42" s="200"/>
      <c r="C42" s="200"/>
      <c r="D42" s="200"/>
      <c r="E42" s="200"/>
      <c r="F42" s="200"/>
      <c r="G42" s="200"/>
      <c r="H42" s="208"/>
      <c r="I42" s="207"/>
      <c r="J42" s="86">
        <v>2</v>
      </c>
      <c r="O42" s="86"/>
      <c r="P42" s="86"/>
      <c r="Q42" s="86"/>
      <c r="S42" s="87"/>
      <c r="T42" s="87"/>
      <c r="U42" s="88"/>
      <c r="V42" s="88"/>
      <c r="W42" s="89"/>
      <c r="X42" s="106"/>
    </row>
    <row r="43" spans="1:24" ht="26.25" customHeight="1" x14ac:dyDescent="0.25">
      <c r="A43" s="203" t="s">
        <v>196</v>
      </c>
      <c r="B43" s="200"/>
      <c r="C43" s="200"/>
      <c r="D43" s="200"/>
      <c r="E43" s="200"/>
      <c r="F43" s="200"/>
      <c r="G43" s="200"/>
      <c r="H43" s="205"/>
      <c r="I43" s="207"/>
      <c r="J43" s="86">
        <v>3</v>
      </c>
      <c r="O43" s="86"/>
      <c r="P43" s="86"/>
      <c r="Q43" s="86"/>
      <c r="S43" s="87"/>
      <c r="T43" s="87"/>
      <c r="U43" s="88"/>
      <c r="V43" s="88"/>
      <c r="W43" s="89"/>
      <c r="X43" s="106"/>
    </row>
    <row r="44" spans="1:24" ht="24.75" customHeight="1" thickBot="1" x14ac:dyDescent="0.3">
      <c r="A44" s="204" t="s">
        <v>197</v>
      </c>
      <c r="B44" s="202"/>
      <c r="C44" s="202"/>
      <c r="D44" s="202"/>
      <c r="E44" s="202"/>
      <c r="F44" s="202"/>
      <c r="G44" s="202"/>
      <c r="H44" s="206"/>
      <c r="I44" s="207"/>
      <c r="J44" s="9"/>
      <c r="O44" s="86"/>
      <c r="P44" s="86"/>
      <c r="Q44" s="86"/>
      <c r="S44" s="87"/>
      <c r="T44" s="87"/>
      <c r="U44" s="88"/>
      <c r="V44" s="88"/>
      <c r="W44" s="89"/>
      <c r="X44" s="106"/>
    </row>
    <row r="45" spans="1:24" x14ac:dyDescent="0.2">
      <c r="A45" s="21"/>
      <c r="B45" s="21"/>
      <c r="C45" s="21"/>
      <c r="D45" s="21"/>
      <c r="E45" s="21"/>
      <c r="F45" s="21"/>
      <c r="G45" s="21"/>
      <c r="H45" s="16"/>
      <c r="I45" s="86"/>
      <c r="J45" s="86"/>
      <c r="K45" s="86"/>
      <c r="L45" s="86"/>
      <c r="M45" s="86"/>
      <c r="N45" s="86"/>
      <c r="O45" s="86"/>
      <c r="P45" s="86"/>
      <c r="Q45" s="86"/>
    </row>
    <row r="46" spans="1:24" ht="19.5" x14ac:dyDescent="0.2">
      <c r="A46" s="25"/>
      <c r="B46" s="25"/>
      <c r="C46" s="25"/>
      <c r="D46" s="41" t="s">
        <v>161</v>
      </c>
      <c r="E46" s="25"/>
      <c r="F46" s="25"/>
      <c r="G46" s="25"/>
      <c r="H46" s="16"/>
      <c r="I46" s="87"/>
      <c r="J46" s="87"/>
      <c r="K46" s="88"/>
      <c r="L46" s="88"/>
      <c r="M46" s="89"/>
      <c r="N46" s="86"/>
      <c r="O46" s="86"/>
      <c r="P46" s="86"/>
      <c r="Q46" s="86"/>
    </row>
    <row r="47" spans="1:24" x14ac:dyDescent="0.2">
      <c r="A47" s="21"/>
      <c r="B47" s="21"/>
      <c r="C47" s="21"/>
      <c r="D47" s="21"/>
      <c r="E47" s="21"/>
      <c r="F47" s="21"/>
      <c r="G47" s="21"/>
      <c r="H47" s="16"/>
      <c r="I47" s="86"/>
      <c r="J47" s="86"/>
      <c r="K47" s="86"/>
      <c r="L47" s="86"/>
      <c r="M47" s="86"/>
      <c r="N47" s="86"/>
      <c r="O47" s="86"/>
      <c r="P47" s="86"/>
      <c r="Q47" s="86"/>
    </row>
    <row r="48" spans="1:24" ht="15.75" x14ac:dyDescent="0.2">
      <c r="A48" s="61"/>
      <c r="B48" s="61"/>
      <c r="C48" s="61"/>
      <c r="D48" s="61"/>
      <c r="E48" s="61"/>
      <c r="F48" s="61"/>
      <c r="G48" s="62"/>
      <c r="H48" s="55"/>
      <c r="I48" s="86"/>
      <c r="J48" s="86"/>
      <c r="K48" s="86"/>
      <c r="L48" s="86"/>
      <c r="M48" s="86"/>
      <c r="N48" s="86"/>
      <c r="O48" s="86"/>
      <c r="P48" s="86"/>
      <c r="Q48" s="86"/>
    </row>
    <row r="49" spans="1:17" ht="15.75" x14ac:dyDescent="0.2">
      <c r="A49" s="63"/>
      <c r="B49" s="63"/>
      <c r="C49" s="63"/>
      <c r="D49" s="63"/>
      <c r="E49" s="63"/>
      <c r="F49" s="63"/>
      <c r="G49" s="63"/>
      <c r="H49" s="55"/>
      <c r="I49" s="87"/>
      <c r="J49" s="87"/>
      <c r="K49" s="88"/>
      <c r="L49" s="88"/>
      <c r="M49" s="89"/>
      <c r="N49" s="86"/>
      <c r="O49" s="86"/>
      <c r="P49" s="86"/>
      <c r="Q49" s="86"/>
    </row>
    <row r="50" spans="1:17" ht="15.75" x14ac:dyDescent="0.2">
      <c r="A50" s="34"/>
      <c r="B50" s="31"/>
      <c r="C50" s="31"/>
      <c r="D50" s="31"/>
      <c r="E50" s="31"/>
      <c r="F50" s="31"/>
      <c r="G50" s="31"/>
      <c r="H50" s="55"/>
      <c r="I50" s="86"/>
      <c r="J50" s="86"/>
      <c r="K50" s="86"/>
      <c r="L50" s="86"/>
      <c r="M50" s="86"/>
      <c r="N50" s="86"/>
      <c r="O50" s="86"/>
      <c r="P50" s="86"/>
      <c r="Q50" s="86"/>
    </row>
    <row r="51" spans="1:17" ht="15.75" x14ac:dyDescent="0.2">
      <c r="A51" s="35"/>
      <c r="B51" s="35"/>
      <c r="C51" s="19"/>
      <c r="D51" s="35"/>
      <c r="E51" s="19"/>
      <c r="F51" s="35"/>
      <c r="G51" s="19"/>
      <c r="H51" s="55"/>
      <c r="I51" s="86"/>
      <c r="J51" s="86"/>
      <c r="K51" s="86"/>
      <c r="L51" s="86"/>
      <c r="M51" s="86"/>
      <c r="N51" s="86"/>
      <c r="O51" s="86"/>
      <c r="P51" s="86"/>
      <c r="Q51" s="86"/>
    </row>
    <row r="52" spans="1:17" ht="15.75" x14ac:dyDescent="0.2">
      <c r="A52" s="63"/>
      <c r="B52" s="63"/>
      <c r="C52" s="63"/>
      <c r="D52" s="63"/>
      <c r="E52" s="63"/>
      <c r="F52" s="63"/>
      <c r="G52" s="63"/>
      <c r="H52" s="55"/>
      <c r="I52" s="87"/>
      <c r="J52" s="87"/>
      <c r="K52" s="88"/>
      <c r="L52" s="88"/>
      <c r="M52" s="89"/>
      <c r="N52" s="86"/>
      <c r="O52" s="86"/>
      <c r="P52" s="86"/>
      <c r="Q52" s="86"/>
    </row>
    <row r="53" spans="1:17" ht="15.75" x14ac:dyDescent="0.2">
      <c r="A53" s="34"/>
      <c r="B53" s="31"/>
      <c r="C53" s="31"/>
      <c r="D53" s="31"/>
      <c r="E53" s="31"/>
      <c r="F53" s="31"/>
      <c r="G53" s="31"/>
      <c r="H53" s="55"/>
      <c r="I53" s="86"/>
      <c r="J53" s="86"/>
      <c r="K53" s="86"/>
      <c r="L53" s="86"/>
      <c r="M53" s="86"/>
      <c r="N53" s="86"/>
      <c r="O53" s="86"/>
      <c r="P53" s="86"/>
      <c r="Q53" s="86"/>
    </row>
    <row r="54" spans="1:17" ht="15.75" x14ac:dyDescent="0.2">
      <c r="A54" s="35"/>
      <c r="B54" s="35"/>
      <c r="C54" s="19"/>
      <c r="D54" s="35"/>
      <c r="E54" s="19"/>
      <c r="F54" s="35"/>
      <c r="G54" s="19"/>
      <c r="H54" s="55"/>
      <c r="I54" s="86"/>
      <c r="J54" s="86"/>
      <c r="K54" s="86"/>
      <c r="L54" s="86"/>
      <c r="M54" s="86"/>
      <c r="N54" s="86"/>
      <c r="O54" s="86"/>
      <c r="P54" s="86"/>
      <c r="Q54" s="86"/>
    </row>
    <row r="55" spans="1:17" ht="15.75" x14ac:dyDescent="0.2">
      <c r="A55" s="63"/>
      <c r="B55" s="63"/>
      <c r="C55" s="63"/>
      <c r="D55" s="63"/>
      <c r="E55" s="63"/>
      <c r="F55" s="63"/>
      <c r="G55" s="63"/>
      <c r="H55" s="55"/>
      <c r="I55" s="87"/>
      <c r="J55" s="87"/>
      <c r="K55" s="88"/>
      <c r="L55" s="88"/>
      <c r="M55" s="89"/>
      <c r="N55" s="86"/>
      <c r="O55" s="86"/>
      <c r="P55" s="86"/>
      <c r="Q55" s="86"/>
    </row>
    <row r="56" spans="1:17" x14ac:dyDescent="0.2">
      <c r="I56" s="86"/>
      <c r="J56" s="86"/>
      <c r="K56" s="86"/>
      <c r="L56" s="86"/>
      <c r="M56" s="86"/>
      <c r="N56" s="86"/>
      <c r="O56" s="86"/>
      <c r="P56" s="86"/>
      <c r="Q56" s="86"/>
    </row>
    <row r="57" spans="1:17" x14ac:dyDescent="0.2">
      <c r="I57" s="86"/>
      <c r="J57" s="86"/>
      <c r="K57" s="86"/>
      <c r="L57" s="86"/>
      <c r="M57" s="86"/>
      <c r="N57" s="86"/>
      <c r="O57" s="86"/>
      <c r="P57" s="86"/>
      <c r="Q57" s="86"/>
    </row>
    <row r="58" spans="1:17" x14ac:dyDescent="0.2">
      <c r="I58" s="87"/>
      <c r="J58" s="87"/>
      <c r="K58" s="88"/>
      <c r="L58" s="88"/>
      <c r="M58" s="89"/>
      <c r="N58" s="86"/>
      <c r="O58" s="86"/>
      <c r="P58" s="86"/>
      <c r="Q58" s="86"/>
    </row>
    <row r="59" spans="1:17" x14ac:dyDescent="0.2">
      <c r="I59" s="86"/>
      <c r="J59" s="86"/>
      <c r="K59" s="86"/>
      <c r="L59" s="86"/>
      <c r="M59" s="86"/>
      <c r="N59" s="86"/>
      <c r="O59" s="86"/>
      <c r="P59" s="86" t="s">
        <v>27</v>
      </c>
      <c r="Q59" s="86"/>
    </row>
    <row r="60" spans="1:17" x14ac:dyDescent="0.2">
      <c r="A60" s="17"/>
      <c r="B60" s="17"/>
      <c r="C60" s="19"/>
      <c r="D60" s="17"/>
      <c r="E60" s="19"/>
      <c r="F60" s="17"/>
      <c r="G60" s="17"/>
      <c r="H60" s="16"/>
      <c r="I60" s="86"/>
      <c r="J60" s="86"/>
      <c r="K60" s="86"/>
      <c r="L60" s="86"/>
      <c r="M60" s="86"/>
      <c r="N60" s="86"/>
      <c r="O60" s="86"/>
      <c r="P60" s="86"/>
      <c r="Q60" s="86"/>
    </row>
    <row r="61" spans="1:17" x14ac:dyDescent="0.2">
      <c r="A61" s="18"/>
      <c r="B61" s="19"/>
      <c r="C61" s="19"/>
      <c r="D61" s="17"/>
      <c r="E61" s="19"/>
      <c r="F61" s="19"/>
      <c r="G61" s="19"/>
      <c r="H61" s="16"/>
      <c r="I61" s="86"/>
      <c r="J61" s="86"/>
      <c r="K61" s="86"/>
      <c r="L61" s="86"/>
      <c r="M61" s="86"/>
      <c r="N61" s="86"/>
      <c r="O61" s="86"/>
      <c r="P61" s="86"/>
      <c r="Q61" s="86"/>
    </row>
    <row r="62" spans="1:17" x14ac:dyDescent="0.2">
      <c r="A62" s="30"/>
      <c r="B62" s="31"/>
      <c r="C62" s="31"/>
      <c r="D62" s="31"/>
      <c r="E62" s="31"/>
      <c r="F62" s="31"/>
      <c r="G62" s="31"/>
      <c r="H62" s="16"/>
      <c r="I62" s="86"/>
      <c r="J62" s="86"/>
      <c r="K62" s="86"/>
      <c r="L62" s="86"/>
      <c r="M62" s="86"/>
      <c r="N62" s="86"/>
      <c r="O62" s="86"/>
      <c r="P62" s="86"/>
      <c r="Q62" s="86"/>
    </row>
    <row r="63" spans="1:17" x14ac:dyDescent="0.2">
      <c r="A63" s="17"/>
      <c r="B63" s="17"/>
      <c r="C63" s="19"/>
      <c r="D63" s="19"/>
      <c r="E63" s="19"/>
      <c r="F63" s="17"/>
      <c r="G63" s="19"/>
      <c r="H63" s="16"/>
      <c r="I63" s="86"/>
      <c r="J63" s="86"/>
      <c r="K63" s="86"/>
      <c r="L63" s="86"/>
      <c r="M63" s="86"/>
      <c r="N63" s="86"/>
      <c r="O63" s="86"/>
      <c r="P63" s="86"/>
      <c r="Q63" s="86"/>
    </row>
    <row r="64" spans="1:17" x14ac:dyDescent="0.2">
      <c r="A64" s="18"/>
      <c r="B64" s="19"/>
      <c r="C64" s="19"/>
      <c r="D64" s="19"/>
      <c r="E64" s="19"/>
      <c r="F64" s="19"/>
      <c r="G64" s="19"/>
      <c r="H64" s="16"/>
      <c r="I64" s="86"/>
      <c r="J64" s="86"/>
      <c r="K64" s="86"/>
      <c r="L64" s="86"/>
      <c r="M64" s="86"/>
      <c r="N64" s="86"/>
      <c r="O64" s="86"/>
      <c r="P64" s="86"/>
      <c r="Q64" s="86"/>
    </row>
    <row r="65" spans="1:28" x14ac:dyDescent="0.2">
      <c r="A65" s="30"/>
      <c r="B65" s="31"/>
      <c r="C65" s="31"/>
      <c r="D65" s="31"/>
      <c r="E65" s="31"/>
      <c r="F65" s="31"/>
      <c r="G65" s="31"/>
      <c r="H65" s="16"/>
      <c r="I65" s="86"/>
      <c r="J65" s="86"/>
      <c r="K65" s="86"/>
      <c r="L65" s="86"/>
      <c r="M65" s="86"/>
      <c r="N65" s="86"/>
      <c r="O65" s="86"/>
      <c r="P65" s="86"/>
      <c r="Q65" s="86"/>
    </row>
    <row r="66" spans="1:28" x14ac:dyDescent="0.2">
      <c r="A66" s="17"/>
      <c r="B66" s="17"/>
      <c r="C66" s="19"/>
      <c r="D66" s="19"/>
      <c r="E66" s="19"/>
      <c r="F66" s="17"/>
      <c r="G66" s="19"/>
      <c r="H66" s="16"/>
      <c r="I66" s="86"/>
      <c r="J66" s="86"/>
      <c r="K66" s="86"/>
      <c r="L66" s="86"/>
      <c r="M66" s="86"/>
      <c r="N66" s="86"/>
      <c r="O66" s="86"/>
      <c r="P66" s="86"/>
      <c r="Q66" s="86"/>
    </row>
    <row r="67" spans="1:28" x14ac:dyDescent="0.2">
      <c r="A67" s="18"/>
      <c r="B67" s="19"/>
      <c r="C67" s="19"/>
      <c r="D67" s="19"/>
      <c r="E67" s="19"/>
      <c r="F67" s="19"/>
      <c r="G67" s="19"/>
      <c r="H67" s="16"/>
      <c r="I67" s="86"/>
      <c r="J67" s="86"/>
      <c r="K67" s="86"/>
      <c r="L67" s="86"/>
      <c r="M67" s="86"/>
      <c r="N67" s="86"/>
      <c r="O67" s="86"/>
      <c r="P67" s="86"/>
      <c r="Q67" s="86"/>
    </row>
    <row r="68" spans="1:28" x14ac:dyDescent="0.2">
      <c r="A68" s="18"/>
      <c r="B68" s="19"/>
      <c r="C68" s="19"/>
      <c r="D68" s="19"/>
      <c r="E68" s="19"/>
      <c r="F68" s="19"/>
      <c r="G68" s="19"/>
      <c r="H68" s="16"/>
      <c r="I68" s="86"/>
      <c r="J68" s="86"/>
      <c r="K68" s="86"/>
      <c r="L68" s="86"/>
      <c r="M68" s="86"/>
      <c r="N68" s="86"/>
      <c r="O68" s="86"/>
      <c r="P68" s="86"/>
      <c r="Q68" s="86"/>
    </row>
    <row r="69" spans="1:28" ht="15" x14ac:dyDescent="0.25">
      <c r="A69" s="32"/>
      <c r="B69" s="32"/>
      <c r="C69" s="33"/>
      <c r="D69" s="32"/>
      <c r="E69" s="33"/>
      <c r="F69" s="32"/>
      <c r="G69" s="32"/>
      <c r="H69" s="16"/>
      <c r="I69" s="86"/>
      <c r="J69" s="86"/>
      <c r="K69" s="86"/>
      <c r="L69" s="86"/>
      <c r="M69" s="86"/>
      <c r="N69" s="86"/>
      <c r="O69" s="86"/>
      <c r="P69" s="86"/>
      <c r="Q69" s="86"/>
    </row>
    <row r="70" spans="1:28" x14ac:dyDescent="0.2">
      <c r="A70" s="34"/>
      <c r="B70" s="31"/>
      <c r="C70" s="31"/>
      <c r="D70" s="31"/>
      <c r="E70" s="31"/>
      <c r="F70" s="31"/>
      <c r="G70" s="31"/>
      <c r="H70" s="16"/>
      <c r="I70" s="86"/>
      <c r="J70" s="86"/>
      <c r="K70" s="86"/>
      <c r="L70" s="86"/>
      <c r="M70" s="86"/>
      <c r="N70" s="86"/>
      <c r="O70" s="86"/>
      <c r="P70" s="86"/>
      <c r="Q70" s="86"/>
    </row>
    <row r="71" spans="1:28" x14ac:dyDescent="0.2">
      <c r="A71" s="35"/>
      <c r="B71" s="35"/>
      <c r="C71" s="35"/>
      <c r="D71" s="19"/>
      <c r="E71" s="19"/>
      <c r="F71" s="35"/>
      <c r="G71" s="19"/>
      <c r="H71" s="16"/>
      <c r="I71" s="86"/>
      <c r="J71" s="86"/>
      <c r="K71" s="86"/>
      <c r="L71" s="86"/>
      <c r="M71" s="86"/>
      <c r="N71" s="86"/>
      <c r="O71" s="86"/>
      <c r="P71" s="86"/>
      <c r="Q71" s="86"/>
    </row>
    <row r="72" spans="1:28" x14ac:dyDescent="0.2">
      <c r="A72" s="36"/>
      <c r="B72" s="19"/>
      <c r="C72" s="35"/>
      <c r="D72" s="19"/>
      <c r="E72" s="19"/>
      <c r="F72" s="19"/>
      <c r="G72" s="19"/>
      <c r="H72" s="16"/>
      <c r="I72" s="86"/>
      <c r="J72" s="86"/>
      <c r="K72" s="86"/>
      <c r="L72" s="86"/>
      <c r="M72" s="86"/>
      <c r="N72" s="86"/>
      <c r="O72" s="86"/>
      <c r="P72" s="86"/>
      <c r="Q72" s="86"/>
    </row>
    <row r="73" spans="1:28" x14ac:dyDescent="0.2">
      <c r="A73" s="34"/>
      <c r="B73" s="31"/>
      <c r="C73" s="31"/>
      <c r="D73" s="31"/>
      <c r="E73" s="31"/>
      <c r="F73" s="31"/>
      <c r="G73" s="31"/>
      <c r="H73" s="16"/>
      <c r="I73" s="86"/>
      <c r="J73" s="86"/>
      <c r="K73" s="86"/>
      <c r="L73" s="86"/>
      <c r="M73" s="86"/>
      <c r="N73" s="86"/>
      <c r="O73" s="86"/>
      <c r="P73" s="86"/>
      <c r="Q73" s="86"/>
    </row>
    <row r="74" spans="1:28" x14ac:dyDescent="0.2">
      <c r="A74" s="35"/>
      <c r="B74" s="35"/>
      <c r="C74" s="35"/>
      <c r="D74" s="19"/>
      <c r="E74" s="19"/>
      <c r="F74" s="35"/>
      <c r="G74" s="19"/>
      <c r="H74" s="16"/>
      <c r="I74" s="86"/>
      <c r="J74" s="86"/>
      <c r="K74" s="86"/>
      <c r="L74" s="86"/>
      <c r="M74" s="86"/>
      <c r="N74" s="86"/>
      <c r="O74" s="86"/>
      <c r="P74" s="86"/>
      <c r="Q74" s="86"/>
    </row>
    <row r="75" spans="1:28" x14ac:dyDescent="0.2">
      <c r="A75" s="36"/>
      <c r="B75" s="35"/>
      <c r="C75" s="35"/>
      <c r="D75" s="19"/>
      <c r="E75" s="19"/>
      <c r="F75" s="19"/>
      <c r="G75" s="19"/>
      <c r="H75" s="16"/>
      <c r="I75" s="86"/>
      <c r="J75" s="86"/>
      <c r="K75" s="86"/>
      <c r="L75" s="86"/>
      <c r="M75" s="86"/>
      <c r="N75" s="86"/>
      <c r="O75" s="86"/>
      <c r="P75" s="86"/>
      <c r="Q75" s="86"/>
    </row>
    <row r="76" spans="1:28" x14ac:dyDescent="0.2">
      <c r="A76" s="34"/>
      <c r="B76" s="31"/>
      <c r="C76" s="31"/>
      <c r="D76" s="31"/>
      <c r="E76" s="31"/>
      <c r="F76" s="31"/>
      <c r="G76" s="31"/>
      <c r="H76" s="16"/>
      <c r="I76" s="86"/>
      <c r="J76" s="86"/>
      <c r="K76" s="86"/>
      <c r="L76" s="86"/>
      <c r="M76" s="86"/>
      <c r="N76" s="86"/>
      <c r="O76" s="86"/>
      <c r="P76" s="86"/>
      <c r="Q76" s="86"/>
    </row>
    <row r="77" spans="1:28" x14ac:dyDescent="0.2">
      <c r="A77" s="20"/>
      <c r="B77" s="20"/>
      <c r="C77" s="20"/>
      <c r="D77" s="20"/>
      <c r="E77" s="20"/>
      <c r="F77" s="20"/>
      <c r="G77" s="20"/>
      <c r="H77" s="22"/>
      <c r="I77" s="91"/>
      <c r="J77" s="91"/>
      <c r="K77" s="91"/>
      <c r="L77" s="91"/>
      <c r="M77" s="91"/>
      <c r="N77" s="92"/>
      <c r="O77" s="91"/>
      <c r="P77" s="93" t="s">
        <v>43</v>
      </c>
      <c r="Q77" s="91"/>
      <c r="R77" s="20"/>
      <c r="S77" s="20"/>
      <c r="T77" s="20"/>
      <c r="U77" s="20"/>
      <c r="V77" s="20"/>
      <c r="W77" s="20"/>
      <c r="X77" s="20"/>
      <c r="Y77" s="24"/>
      <c r="AB77" s="20"/>
    </row>
    <row r="78" spans="1:28" ht="25.5" x14ac:dyDescent="0.2">
      <c r="A78" s="94" t="s">
        <v>80</v>
      </c>
      <c r="B78" s="94"/>
      <c r="C78" s="94"/>
      <c r="D78" s="94"/>
      <c r="E78" s="94"/>
      <c r="F78" s="94"/>
      <c r="G78" s="94"/>
      <c r="H78" s="96"/>
      <c r="I78" s="94"/>
      <c r="J78" s="94"/>
      <c r="K78" s="94"/>
      <c r="L78" s="94"/>
      <c r="M78" s="94"/>
      <c r="N78" s="94"/>
      <c r="O78" s="95" t="s">
        <v>81</v>
      </c>
      <c r="P78" s="95">
        <v>0</v>
      </c>
      <c r="Q78" s="94"/>
      <c r="R78" s="24"/>
      <c r="S78" s="24"/>
      <c r="T78" s="24"/>
      <c r="U78" s="24"/>
      <c r="V78" s="24"/>
      <c r="W78" s="24"/>
      <c r="X78" s="24"/>
      <c r="AB78" s="20"/>
    </row>
    <row r="79" spans="1:28" x14ac:dyDescent="0.2">
      <c r="A79" s="94">
        <f>COUNTIF(A12:G12,"0")</f>
        <v>0</v>
      </c>
      <c r="B79" s="94">
        <f>COUNTIF(A15:G15,"0")</f>
        <v>0</v>
      </c>
      <c r="C79" s="94">
        <f>COUNTIF(A18:G18,"0")</f>
        <v>0</v>
      </c>
      <c r="D79" s="94">
        <f>COUNTIF(A21:G21,"0")</f>
        <v>0</v>
      </c>
      <c r="E79" s="94">
        <f>COUNTIF(A24:G24,"0")</f>
        <v>0</v>
      </c>
      <c r="F79" s="94">
        <f>COUNTIF(A27:G27,"0")</f>
        <v>0</v>
      </c>
      <c r="G79" s="94">
        <f>COUNTIF(A30:G30,"0")</f>
        <v>0</v>
      </c>
      <c r="H79" s="94">
        <f>COUNTIF(A33:G33,"0")</f>
        <v>0</v>
      </c>
      <c r="I79" s="94">
        <f>COUNTIF(A36:G36,"0")</f>
        <v>0</v>
      </c>
      <c r="J79" s="94">
        <f>COUNTIF(A39:G39,"0")</f>
        <v>0</v>
      </c>
      <c r="K79" s="94"/>
      <c r="L79" s="94"/>
      <c r="M79" s="94"/>
      <c r="N79" s="94"/>
      <c r="O79" s="96">
        <f>SUM(A79:N79)</f>
        <v>0</v>
      </c>
      <c r="P79" s="97">
        <f>O79/60</f>
        <v>0</v>
      </c>
      <c r="Q79" s="94"/>
      <c r="R79" s="24"/>
      <c r="S79" s="24"/>
      <c r="T79" s="24"/>
      <c r="U79" s="24"/>
      <c r="V79" s="24"/>
      <c r="W79" s="24"/>
      <c r="X79" s="24"/>
      <c r="AB79" s="20"/>
    </row>
    <row r="80" spans="1:28" ht="25.5" x14ac:dyDescent="0.2">
      <c r="A80" s="94" t="s">
        <v>28</v>
      </c>
      <c r="B80" s="94"/>
      <c r="C80" s="94"/>
      <c r="D80" s="94"/>
      <c r="E80" s="94"/>
      <c r="F80" s="94"/>
      <c r="G80" s="94"/>
      <c r="H80" s="94"/>
      <c r="I80" s="94"/>
      <c r="J80" s="94"/>
      <c r="K80" s="94"/>
      <c r="L80" s="94"/>
      <c r="M80" s="94"/>
      <c r="N80" s="94"/>
      <c r="O80" s="95" t="s">
        <v>39</v>
      </c>
      <c r="P80" s="96">
        <v>1</v>
      </c>
      <c r="Q80" s="94"/>
      <c r="R80" s="24"/>
      <c r="S80" s="24"/>
      <c r="T80" s="24"/>
      <c r="U80" s="24"/>
      <c r="V80" s="24"/>
      <c r="W80" s="24"/>
      <c r="X80" s="24"/>
      <c r="Y80" s="27"/>
      <c r="Z80" s="27"/>
      <c r="AB80" s="20"/>
    </row>
    <row r="81" spans="1:28" x14ac:dyDescent="0.2">
      <c r="A81" s="94">
        <f>COUNTIF(A12:G12,"1")</f>
        <v>0</v>
      </c>
      <c r="B81" s="94">
        <f>COUNTIF(A15:G15,"1")</f>
        <v>0</v>
      </c>
      <c r="C81" s="94">
        <f>COUNTIF(A18:G18,"1")</f>
        <v>0</v>
      </c>
      <c r="D81" s="94">
        <f>COUNTIF(A21:G21,"1")</f>
        <v>0</v>
      </c>
      <c r="E81" s="94">
        <f>COUNTIF(A24:G24,"1")</f>
        <v>0</v>
      </c>
      <c r="F81" s="94">
        <f>COUNTIF(A27:G27,"1")</f>
        <v>0</v>
      </c>
      <c r="G81" s="94">
        <f>COUNTIF(A30:G30,"1")</f>
        <v>0</v>
      </c>
      <c r="H81" s="94">
        <f>COUNTIF(A33:G33,"1")</f>
        <v>0</v>
      </c>
      <c r="I81" s="94">
        <f>COUNTIF(A36:G36,"1")</f>
        <v>0</v>
      </c>
      <c r="J81" s="94">
        <f>COUNTIF(A39:G39,"1")</f>
        <v>0</v>
      </c>
      <c r="K81" s="94"/>
      <c r="L81" s="94"/>
      <c r="M81" s="94"/>
      <c r="N81" s="94"/>
      <c r="O81" s="96">
        <f>SUM(A81:N81)</f>
        <v>0</v>
      </c>
      <c r="P81" s="97">
        <f>O81/60</f>
        <v>0</v>
      </c>
      <c r="Q81" s="94"/>
      <c r="R81" s="24"/>
      <c r="S81" s="24"/>
      <c r="T81" s="24"/>
      <c r="U81" s="24"/>
      <c r="V81" s="24"/>
      <c r="W81" s="24"/>
      <c r="X81" s="24"/>
      <c r="Y81" s="26"/>
      <c r="Z81" s="28"/>
      <c r="AB81" s="20"/>
    </row>
    <row r="82" spans="1:28" ht="25.5" x14ac:dyDescent="0.2">
      <c r="A82" s="94" t="s">
        <v>29</v>
      </c>
      <c r="B82" s="94"/>
      <c r="C82" s="94"/>
      <c r="D82" s="94"/>
      <c r="E82" s="94"/>
      <c r="F82" s="94"/>
      <c r="G82" s="94"/>
      <c r="H82" s="94"/>
      <c r="I82" s="94"/>
      <c r="J82" s="94"/>
      <c r="K82" s="94"/>
      <c r="L82" s="94"/>
      <c r="M82" s="94"/>
      <c r="N82" s="94"/>
      <c r="O82" s="95" t="s">
        <v>40</v>
      </c>
      <c r="P82" s="95">
        <v>2</v>
      </c>
      <c r="Q82" s="94"/>
      <c r="R82" s="24"/>
      <c r="S82" s="24"/>
      <c r="T82" s="24"/>
      <c r="U82" s="24"/>
      <c r="V82" s="24"/>
      <c r="W82" s="24"/>
      <c r="X82" s="24"/>
      <c r="Y82" s="27"/>
      <c r="Z82" s="27"/>
      <c r="AB82" s="20"/>
    </row>
    <row r="83" spans="1:28" x14ac:dyDescent="0.2">
      <c r="A83" s="94">
        <f>COUNTIF(A12:G12,"2")</f>
        <v>0</v>
      </c>
      <c r="B83" s="94">
        <f>COUNTIF(A15:G15,"2")</f>
        <v>0</v>
      </c>
      <c r="C83" s="94">
        <f>COUNTIF(A18:G18,"2")</f>
        <v>0</v>
      </c>
      <c r="D83" s="94">
        <f>COUNTIF(A21:G21,"2")</f>
        <v>0</v>
      </c>
      <c r="E83" s="94">
        <f>COUNTIF(A24:G24,"2")</f>
        <v>0</v>
      </c>
      <c r="F83" s="94">
        <f>COUNTIF(A27:G27,"2")</f>
        <v>0</v>
      </c>
      <c r="G83" s="94">
        <f>COUNTIF(A30:G30,"2")</f>
        <v>0</v>
      </c>
      <c r="H83" s="94">
        <f>COUNTIF(A33:G33,"2")</f>
        <v>0</v>
      </c>
      <c r="I83" s="94">
        <f>COUNTIF(A36:G36,"2")</f>
        <v>0</v>
      </c>
      <c r="J83" s="94">
        <f>COUNTIF(A39:G39,"2")</f>
        <v>0</v>
      </c>
      <c r="K83" s="94"/>
      <c r="L83" s="94"/>
      <c r="M83" s="94"/>
      <c r="N83" s="94"/>
      <c r="O83" s="96">
        <f>SUM(A83:N83)</f>
        <v>0</v>
      </c>
      <c r="P83" s="97">
        <f>O83/60</f>
        <v>0</v>
      </c>
      <c r="Q83" s="94"/>
      <c r="R83" s="24"/>
      <c r="S83" s="24"/>
      <c r="T83" s="24"/>
      <c r="U83" s="24"/>
      <c r="V83" s="24"/>
      <c r="W83" s="24"/>
      <c r="X83" s="24"/>
      <c r="Y83" s="26"/>
      <c r="Z83" s="28"/>
      <c r="AB83" s="20"/>
    </row>
    <row r="84" spans="1:28" ht="25.5" x14ac:dyDescent="0.2">
      <c r="A84" s="94" t="s">
        <v>30</v>
      </c>
      <c r="B84" s="94"/>
      <c r="C84" s="94"/>
      <c r="D84" s="94"/>
      <c r="E84" s="94"/>
      <c r="F84" s="94"/>
      <c r="G84" s="94"/>
      <c r="H84" s="94"/>
      <c r="I84" s="94"/>
      <c r="J84" s="94"/>
      <c r="K84" s="94"/>
      <c r="L84" s="94"/>
      <c r="M84" s="94"/>
      <c r="N84" s="94"/>
      <c r="O84" s="95" t="s">
        <v>41</v>
      </c>
      <c r="P84" s="95">
        <v>3</v>
      </c>
      <c r="Q84" s="94"/>
      <c r="R84" s="24"/>
      <c r="S84" s="24"/>
      <c r="T84" s="24"/>
      <c r="U84" s="24"/>
      <c r="V84" s="24"/>
      <c r="W84" s="24"/>
      <c r="X84" s="24"/>
      <c r="Y84" s="27"/>
      <c r="Z84" s="27"/>
      <c r="AB84" s="20"/>
    </row>
    <row r="85" spans="1:28" x14ac:dyDescent="0.2">
      <c r="A85" s="94">
        <f>COUNTIF(A12:G12,"3")</f>
        <v>0</v>
      </c>
      <c r="B85" s="94">
        <f>COUNTIF(A15:G15,"3")</f>
        <v>0</v>
      </c>
      <c r="C85" s="94">
        <f>COUNTIF(A18:G18,"3")</f>
        <v>0</v>
      </c>
      <c r="D85" s="94">
        <f>COUNTIF(A21:G21,"3")</f>
        <v>0</v>
      </c>
      <c r="E85" s="94">
        <f>COUNTIF(A24:G24,"3")</f>
        <v>0</v>
      </c>
      <c r="F85" s="94">
        <f>COUNTIF(A27:G27,"3")</f>
        <v>0</v>
      </c>
      <c r="G85" s="94">
        <f>COUNTIF(A30:G30,"3")</f>
        <v>0</v>
      </c>
      <c r="H85" s="94">
        <f>COUNTIF(A33:G33,"3")</f>
        <v>0</v>
      </c>
      <c r="I85" s="94">
        <f>COUNTIF(A36:G36,"3")</f>
        <v>0</v>
      </c>
      <c r="J85" s="94">
        <f>COUNTIF(A39:G39,"3")</f>
        <v>0</v>
      </c>
      <c r="K85" s="94"/>
      <c r="L85" s="94"/>
      <c r="M85" s="94"/>
      <c r="N85" s="94"/>
      <c r="O85" s="96">
        <f>SUM(A85:N85)</f>
        <v>0</v>
      </c>
      <c r="P85" s="97">
        <f>O85/60</f>
        <v>0</v>
      </c>
      <c r="Q85" s="94"/>
      <c r="R85" s="24"/>
      <c r="S85" s="24"/>
      <c r="T85" s="24"/>
      <c r="U85" s="24"/>
      <c r="V85" s="24"/>
      <c r="W85" s="24"/>
      <c r="X85" s="24"/>
      <c r="Y85" s="26"/>
      <c r="Z85" s="28"/>
      <c r="AB85" s="20"/>
    </row>
    <row r="86" spans="1:28" ht="25.5" x14ac:dyDescent="0.2">
      <c r="A86" s="94" t="s">
        <v>31</v>
      </c>
      <c r="B86" s="94"/>
      <c r="C86" s="94"/>
      <c r="D86" s="94"/>
      <c r="E86" s="94"/>
      <c r="F86" s="94"/>
      <c r="G86" s="94"/>
      <c r="H86" s="94"/>
      <c r="I86" s="94"/>
      <c r="J86" s="94"/>
      <c r="K86" s="94"/>
      <c r="L86" s="94"/>
      <c r="M86" s="94"/>
      <c r="N86" s="94"/>
      <c r="O86" s="95" t="s">
        <v>42</v>
      </c>
      <c r="P86" s="95">
        <v>4</v>
      </c>
      <c r="Q86" s="94"/>
      <c r="R86" s="24"/>
      <c r="S86" s="24"/>
      <c r="T86" s="24"/>
      <c r="U86" s="24"/>
      <c r="V86" s="24"/>
      <c r="W86" s="24"/>
      <c r="X86" s="24"/>
      <c r="Y86" s="27"/>
      <c r="Z86" s="27"/>
      <c r="AB86" s="20"/>
    </row>
    <row r="87" spans="1:28" x14ac:dyDescent="0.2">
      <c r="A87" s="94">
        <f>COUNTIF(A12:G12,"4")</f>
        <v>0</v>
      </c>
      <c r="B87" s="94">
        <f>COUNTIF(A15:G15,"4")</f>
        <v>0</v>
      </c>
      <c r="C87" s="94">
        <f>COUNTIF(A18:G18,"4")</f>
        <v>0</v>
      </c>
      <c r="D87" s="94">
        <f>COUNTIF(A21:G21,"4")</f>
        <v>0</v>
      </c>
      <c r="E87" s="94">
        <f>COUNTIF(A24:G24,"4")</f>
        <v>0</v>
      </c>
      <c r="F87" s="94">
        <f>COUNTIF(A27:G27,"4")</f>
        <v>0</v>
      </c>
      <c r="G87" s="94">
        <f>COUNTIF(A30:G30,"4")</f>
        <v>0</v>
      </c>
      <c r="H87" s="94">
        <f>COUNTIF(A33:G33,"4")</f>
        <v>0</v>
      </c>
      <c r="I87" s="94">
        <f>COUNTIF(A36:G36,"4")</f>
        <v>0</v>
      </c>
      <c r="J87" s="94">
        <f>COUNTIF(A39:G39,"4")</f>
        <v>0</v>
      </c>
      <c r="K87" s="94"/>
      <c r="L87" s="94"/>
      <c r="M87" s="94"/>
      <c r="N87" s="94"/>
      <c r="O87" s="96">
        <f>SUM(A87:N87)</f>
        <v>0</v>
      </c>
      <c r="P87" s="97">
        <f>O87/60</f>
        <v>0</v>
      </c>
      <c r="Q87" s="94"/>
      <c r="R87" s="24"/>
      <c r="S87" s="24"/>
      <c r="T87" s="24"/>
      <c r="U87" s="24"/>
      <c r="V87" s="24"/>
      <c r="W87" s="24"/>
      <c r="X87" s="24"/>
      <c r="Y87" s="26"/>
      <c r="Z87" s="28"/>
      <c r="AB87" s="20"/>
    </row>
    <row r="88" spans="1:28" ht="25.5" x14ac:dyDescent="0.2">
      <c r="A88" s="94" t="s">
        <v>32</v>
      </c>
      <c r="B88" s="94"/>
      <c r="C88" s="94"/>
      <c r="D88" s="94"/>
      <c r="E88" s="94"/>
      <c r="F88" s="94"/>
      <c r="G88" s="94"/>
      <c r="H88" s="94"/>
      <c r="I88" s="94"/>
      <c r="J88" s="94"/>
      <c r="K88" s="94"/>
      <c r="L88" s="94"/>
      <c r="M88" s="94"/>
      <c r="N88" s="94"/>
      <c r="O88" s="95" t="s">
        <v>44</v>
      </c>
      <c r="P88" s="95">
        <v>5</v>
      </c>
      <c r="Q88" s="94"/>
      <c r="R88" s="24"/>
      <c r="S88" s="24"/>
      <c r="T88" s="24"/>
      <c r="U88" s="24"/>
      <c r="V88" s="24"/>
      <c r="W88" s="24"/>
      <c r="X88" s="24"/>
      <c r="Y88" s="27"/>
      <c r="Z88" s="27"/>
      <c r="AB88" s="20"/>
    </row>
    <row r="89" spans="1:28" x14ac:dyDescent="0.2">
      <c r="A89" s="94">
        <f>COUNTIF(A12:G12,"5")</f>
        <v>0</v>
      </c>
      <c r="B89" s="94">
        <f>COUNTIF(A15:G15,"5")</f>
        <v>0</v>
      </c>
      <c r="C89" s="94">
        <f>COUNTIF(A18:G18,"5")</f>
        <v>0</v>
      </c>
      <c r="D89" s="94">
        <f>COUNTIF(A21:G21,"5")</f>
        <v>0</v>
      </c>
      <c r="E89" s="94">
        <f>COUNTIF(A24:G24,"5")</f>
        <v>0</v>
      </c>
      <c r="F89" s="94">
        <f>COUNTIF(A27:G27,"5")</f>
        <v>0</v>
      </c>
      <c r="G89" s="94">
        <f>COUNTIF(A30:G30,"5")</f>
        <v>0</v>
      </c>
      <c r="H89" s="94">
        <f>COUNTIF(A33:G33,"5")</f>
        <v>0</v>
      </c>
      <c r="I89" s="94">
        <f>COUNTIF(A36:G36,"5")</f>
        <v>0</v>
      </c>
      <c r="J89" s="94">
        <f>COUNTIF(A39:G39,"5")</f>
        <v>0</v>
      </c>
      <c r="K89" s="94"/>
      <c r="L89" s="94"/>
      <c r="M89" s="94"/>
      <c r="N89" s="94"/>
      <c r="O89" s="96">
        <f>SUM(A89:N89)</f>
        <v>0</v>
      </c>
      <c r="P89" s="97">
        <f>O89/60</f>
        <v>0</v>
      </c>
      <c r="Q89" s="94"/>
      <c r="R89" s="24"/>
      <c r="S89" s="24"/>
      <c r="T89" s="24"/>
      <c r="U89" s="24"/>
      <c r="V89" s="24"/>
      <c r="W89" s="24"/>
      <c r="X89" s="24"/>
      <c r="Y89" s="26"/>
      <c r="Z89" s="28"/>
      <c r="AB89" s="20"/>
    </row>
    <row r="90" spans="1:28" ht="25.5" x14ac:dyDescent="0.2">
      <c r="A90" s="94" t="s">
        <v>33</v>
      </c>
      <c r="B90" s="94"/>
      <c r="C90" s="94"/>
      <c r="D90" s="94"/>
      <c r="E90" s="94"/>
      <c r="F90" s="94"/>
      <c r="G90" s="94"/>
      <c r="H90" s="94"/>
      <c r="I90" s="94"/>
      <c r="J90" s="94"/>
      <c r="K90" s="94"/>
      <c r="L90" s="94"/>
      <c r="M90" s="94"/>
      <c r="N90" s="94"/>
      <c r="O90" s="95" t="s">
        <v>45</v>
      </c>
      <c r="P90" s="95">
        <v>6</v>
      </c>
      <c r="Q90" s="94"/>
      <c r="R90" s="24"/>
      <c r="S90" s="24"/>
      <c r="T90" s="24"/>
      <c r="U90" s="24"/>
      <c r="V90" s="24"/>
      <c r="W90" s="24"/>
      <c r="X90" s="24"/>
      <c r="Y90" s="27"/>
      <c r="Z90" s="27"/>
      <c r="AB90" s="20"/>
    </row>
    <row r="91" spans="1:28" x14ac:dyDescent="0.2">
      <c r="A91" s="94">
        <f>COUNTIF(A12:G12,"6")</f>
        <v>0</v>
      </c>
      <c r="B91" s="94">
        <f>COUNTIF(A15:G15,"6")</f>
        <v>0</v>
      </c>
      <c r="C91" s="94">
        <f>COUNTIF(A18:G18,"6")</f>
        <v>0</v>
      </c>
      <c r="D91" s="94">
        <f>COUNTIF(A21:G21,"6")</f>
        <v>0</v>
      </c>
      <c r="E91" s="94">
        <f>COUNTIF(A24:G24,"6")</f>
        <v>0</v>
      </c>
      <c r="F91" s="94">
        <f>COUNTIF(A27:G27,"6")</f>
        <v>0</v>
      </c>
      <c r="G91" s="94">
        <f>COUNTIF(A30:G30,"6")</f>
        <v>0</v>
      </c>
      <c r="H91" s="94">
        <f>COUNTIF(A33:G33,"6")</f>
        <v>0</v>
      </c>
      <c r="I91" s="94">
        <f>COUNTIF(A36:G36,"6")</f>
        <v>0</v>
      </c>
      <c r="J91" s="94">
        <f>COUNTIF(A39:G39,"6")</f>
        <v>0</v>
      </c>
      <c r="K91" s="94"/>
      <c r="L91" s="94"/>
      <c r="M91" s="94"/>
      <c r="N91" s="94"/>
      <c r="O91" s="96">
        <f>SUM(A91:N91)</f>
        <v>0</v>
      </c>
      <c r="P91" s="97">
        <f>O91/60</f>
        <v>0</v>
      </c>
      <c r="Q91" s="94"/>
      <c r="R91" s="24"/>
      <c r="S91" s="24"/>
      <c r="T91" s="24"/>
      <c r="U91" s="24"/>
      <c r="V91" s="24"/>
      <c r="W91" s="24"/>
      <c r="X91" s="24"/>
      <c r="Y91" s="26"/>
      <c r="Z91" s="28"/>
      <c r="AB91" s="20"/>
    </row>
    <row r="92" spans="1:28" ht="25.5" x14ac:dyDescent="0.2">
      <c r="A92" s="94" t="s">
        <v>34</v>
      </c>
      <c r="B92" s="94"/>
      <c r="C92" s="94"/>
      <c r="D92" s="94"/>
      <c r="E92" s="94"/>
      <c r="F92" s="94"/>
      <c r="G92" s="94"/>
      <c r="H92" s="94"/>
      <c r="I92" s="94"/>
      <c r="J92" s="94"/>
      <c r="K92" s="94"/>
      <c r="L92" s="94"/>
      <c r="M92" s="94"/>
      <c r="N92" s="94"/>
      <c r="O92" s="95" t="s">
        <v>82</v>
      </c>
      <c r="P92" s="95">
        <v>7</v>
      </c>
      <c r="Q92" s="94"/>
      <c r="R92" s="24"/>
      <c r="S92" s="24"/>
      <c r="T92" s="24"/>
      <c r="U92" s="24"/>
      <c r="V92" s="24"/>
      <c r="W92" s="24"/>
      <c r="X92" s="24"/>
      <c r="Y92" s="27"/>
      <c r="Z92" s="27"/>
      <c r="AB92" s="20"/>
    </row>
    <row r="93" spans="1:28" x14ac:dyDescent="0.2">
      <c r="A93" s="94">
        <f>COUNTIF(A12:G12,"7")</f>
        <v>0</v>
      </c>
      <c r="B93" s="94">
        <f>COUNTIF(A15:G15,"7")</f>
        <v>0</v>
      </c>
      <c r="C93" s="94">
        <f>COUNTIF(A18:G18,"7")</f>
        <v>0</v>
      </c>
      <c r="D93" s="94">
        <f>COUNTIF(A21:G21,"7")</f>
        <v>0</v>
      </c>
      <c r="E93" s="94">
        <f>COUNTIF(A24:G24,"7")</f>
        <v>0</v>
      </c>
      <c r="F93" s="94">
        <f>COUNTIF(A27:G27,"7")</f>
        <v>0</v>
      </c>
      <c r="G93" s="94">
        <f>COUNTIF(A30:G30,"7")</f>
        <v>0</v>
      </c>
      <c r="H93" s="94">
        <f>COUNTIF(A33:G33,"7")</f>
        <v>0</v>
      </c>
      <c r="I93" s="94">
        <f>COUNTIF(A36:G36,"7")</f>
        <v>0</v>
      </c>
      <c r="J93" s="94">
        <f>COUNTIF(A39:G39,"7")</f>
        <v>0</v>
      </c>
      <c r="K93" s="94"/>
      <c r="L93" s="94"/>
      <c r="M93" s="94"/>
      <c r="N93" s="94"/>
      <c r="O93" s="96">
        <f>SUM(A93:N93)</f>
        <v>0</v>
      </c>
      <c r="P93" s="97">
        <f>O93/60</f>
        <v>0</v>
      </c>
      <c r="Q93" s="94"/>
      <c r="R93" s="24"/>
      <c r="S93" s="24"/>
      <c r="T93" s="24"/>
      <c r="U93" s="24"/>
      <c r="V93" s="24"/>
      <c r="W93" s="24"/>
      <c r="X93" s="24"/>
      <c r="Y93" s="26"/>
      <c r="Z93" s="28"/>
      <c r="AB93" s="20"/>
    </row>
    <row r="94" spans="1:28" ht="25.5" x14ac:dyDescent="0.2">
      <c r="A94" s="94" t="s">
        <v>35</v>
      </c>
      <c r="B94" s="94"/>
      <c r="C94" s="94"/>
      <c r="D94" s="94"/>
      <c r="E94" s="94"/>
      <c r="F94" s="94"/>
      <c r="G94" s="94"/>
      <c r="H94" s="94"/>
      <c r="I94" s="94"/>
      <c r="J94" s="94"/>
      <c r="K94" s="94"/>
      <c r="L94" s="94"/>
      <c r="M94" s="94"/>
      <c r="N94" s="94"/>
      <c r="O94" s="95" t="s">
        <v>83</v>
      </c>
      <c r="P94" s="95">
        <v>8</v>
      </c>
      <c r="Q94" s="94"/>
      <c r="R94" s="24"/>
      <c r="S94" s="24"/>
      <c r="T94" s="24"/>
      <c r="U94" s="24"/>
      <c r="V94" s="24"/>
      <c r="W94" s="24"/>
      <c r="X94" s="24"/>
      <c r="Y94" s="27"/>
      <c r="Z94" s="27"/>
      <c r="AB94" s="20"/>
    </row>
    <row r="95" spans="1:28" x14ac:dyDescent="0.2">
      <c r="A95" s="94">
        <f>COUNTIF(A12:G12,"8")</f>
        <v>0</v>
      </c>
      <c r="B95" s="94">
        <f>COUNTIF(A15:G15,"8")</f>
        <v>0</v>
      </c>
      <c r="C95" s="94">
        <f>COUNTIF(A18:G18,"8")</f>
        <v>0</v>
      </c>
      <c r="D95" s="94">
        <f>COUNTIF(A21:G21,"8")</f>
        <v>0</v>
      </c>
      <c r="E95" s="94">
        <f>COUNTIF(A24:G24,"8")</f>
        <v>0</v>
      </c>
      <c r="F95" s="94">
        <f>COUNTIF(A27:G27,"8")</f>
        <v>0</v>
      </c>
      <c r="G95" s="94">
        <f>COUNTIF(A30:G30,"8")</f>
        <v>0</v>
      </c>
      <c r="H95" s="94">
        <f>COUNTIF(A33:G33,"8")</f>
        <v>0</v>
      </c>
      <c r="I95" s="94">
        <f>COUNTIF(A36:G36,"8")</f>
        <v>0</v>
      </c>
      <c r="J95" s="94">
        <f>COUNTIF(A39:G39,"8")</f>
        <v>0</v>
      </c>
      <c r="K95" s="94"/>
      <c r="L95" s="94"/>
      <c r="M95" s="94"/>
      <c r="N95" s="94"/>
      <c r="O95" s="96">
        <f>SUM(A95:N95)</f>
        <v>0</v>
      </c>
      <c r="P95" s="97">
        <f>O95/60</f>
        <v>0</v>
      </c>
      <c r="Q95" s="94"/>
      <c r="R95" s="24"/>
      <c r="S95" s="24"/>
      <c r="T95" s="24"/>
      <c r="U95" s="24"/>
      <c r="V95" s="24"/>
      <c r="W95" s="24"/>
      <c r="X95" s="24"/>
      <c r="Y95" s="26"/>
      <c r="Z95" s="28"/>
      <c r="AB95" s="20"/>
    </row>
    <row r="96" spans="1:28" ht="25.5" x14ac:dyDescent="0.2">
      <c r="A96" s="94" t="s">
        <v>36</v>
      </c>
      <c r="B96" s="94"/>
      <c r="C96" s="94"/>
      <c r="D96" s="94"/>
      <c r="E96" s="94"/>
      <c r="F96" s="94"/>
      <c r="G96" s="94"/>
      <c r="H96" s="94"/>
      <c r="I96" s="94"/>
      <c r="J96" s="94"/>
      <c r="K96" s="94"/>
      <c r="L96" s="94"/>
      <c r="M96" s="94"/>
      <c r="N96" s="94"/>
      <c r="O96" s="95" t="s">
        <v>84</v>
      </c>
      <c r="P96" s="95">
        <v>9</v>
      </c>
      <c r="Q96" s="94"/>
      <c r="R96" s="24"/>
      <c r="S96" s="24"/>
      <c r="T96" s="24"/>
      <c r="U96" s="24"/>
      <c r="V96" s="24"/>
      <c r="W96" s="24"/>
      <c r="X96" s="24"/>
      <c r="Y96" s="27"/>
      <c r="Z96" s="27"/>
      <c r="AB96" s="20"/>
    </row>
    <row r="97" spans="1:28" x14ac:dyDescent="0.2">
      <c r="A97" s="94">
        <f>COUNTIF(A12:G12,"9")</f>
        <v>0</v>
      </c>
      <c r="B97" s="94">
        <f>COUNTIF(A15:G15,"9")</f>
        <v>0</v>
      </c>
      <c r="C97" s="94">
        <f>COUNTIF(A18:G18,"9")</f>
        <v>0</v>
      </c>
      <c r="D97" s="94">
        <f>COUNTIF(A21:G21,"9")</f>
        <v>0</v>
      </c>
      <c r="E97" s="94">
        <f>COUNTIF(A24:G24,"9")</f>
        <v>0</v>
      </c>
      <c r="F97" s="94">
        <f>COUNTIF(A27:G27,"9")</f>
        <v>0</v>
      </c>
      <c r="G97" s="94">
        <f>COUNTIF(A30:G30,"9")</f>
        <v>0</v>
      </c>
      <c r="H97" s="94">
        <f>COUNTIF(A33:G33,"9")</f>
        <v>0</v>
      </c>
      <c r="I97" s="94">
        <f>COUNTIF(A36:G36,"9")</f>
        <v>0</v>
      </c>
      <c r="J97" s="94">
        <f>COUNTIF(A39:G39,"9")</f>
        <v>0</v>
      </c>
      <c r="K97" s="94"/>
      <c r="L97" s="94"/>
      <c r="M97" s="94"/>
      <c r="N97" s="94"/>
      <c r="O97" s="96">
        <f>SUM(A97:N97)</f>
        <v>0</v>
      </c>
      <c r="P97" s="97">
        <f>O97/60</f>
        <v>0</v>
      </c>
      <c r="Q97" s="94"/>
      <c r="R97" s="24"/>
      <c r="S97" s="24"/>
      <c r="T97" s="24"/>
      <c r="U97" s="24"/>
      <c r="V97" s="24"/>
      <c r="W97" s="24"/>
      <c r="X97" s="24"/>
      <c r="Y97" s="26"/>
      <c r="Z97" s="28"/>
      <c r="AB97" s="20"/>
    </row>
    <row r="98" spans="1:28" ht="25.5" x14ac:dyDescent="0.2">
      <c r="A98" s="94" t="s">
        <v>37</v>
      </c>
      <c r="B98" s="94"/>
      <c r="C98" s="94"/>
      <c r="D98" s="94"/>
      <c r="E98" s="94"/>
      <c r="F98" s="94"/>
      <c r="G98" s="94"/>
      <c r="H98" s="94"/>
      <c r="I98" s="94"/>
      <c r="J98" s="94"/>
      <c r="K98" s="94"/>
      <c r="L98" s="94"/>
      <c r="M98" s="94"/>
      <c r="N98" s="94"/>
      <c r="O98" s="95" t="s">
        <v>85</v>
      </c>
      <c r="P98" s="95">
        <v>10</v>
      </c>
      <c r="Q98" s="94"/>
      <c r="R98" s="24"/>
      <c r="S98" s="24"/>
      <c r="T98" s="24"/>
      <c r="U98" s="24"/>
      <c r="V98" s="24"/>
      <c r="W98" s="24"/>
      <c r="X98" s="24"/>
      <c r="Y98" s="27"/>
      <c r="Z98" s="27"/>
      <c r="AB98" s="20"/>
    </row>
    <row r="99" spans="1:28" x14ac:dyDescent="0.2">
      <c r="A99" s="94">
        <f>COUNTIF(A12:G12,"10")</f>
        <v>0</v>
      </c>
      <c r="B99" s="94">
        <f>COUNTIF(A15:G15,"10")</f>
        <v>0</v>
      </c>
      <c r="C99" s="94">
        <f>COUNTIF(A18:G18,"10")</f>
        <v>0</v>
      </c>
      <c r="D99" s="94">
        <f>COUNTIF(A21:G21,"10")</f>
        <v>0</v>
      </c>
      <c r="E99" s="94">
        <f>COUNTIF(A24:G24,"10")</f>
        <v>0</v>
      </c>
      <c r="F99" s="94">
        <f>COUNTIF(A27:G27,"10")</f>
        <v>0</v>
      </c>
      <c r="G99" s="94">
        <f>COUNTIF(A30:G30,"10")</f>
        <v>0</v>
      </c>
      <c r="H99" s="94">
        <f>COUNTIF(A33:G33,"10")</f>
        <v>0</v>
      </c>
      <c r="I99" s="94">
        <f>COUNTIF(A36:G36,"10")</f>
        <v>0</v>
      </c>
      <c r="J99" s="94">
        <f>COUNTIF(A39:G39,"10")</f>
        <v>0</v>
      </c>
      <c r="K99" s="94"/>
      <c r="L99" s="94"/>
      <c r="M99" s="94"/>
      <c r="N99" s="94"/>
      <c r="O99" s="96">
        <f>SUM(A99:N99)</f>
        <v>0</v>
      </c>
      <c r="P99" s="97">
        <f>O99/60</f>
        <v>0</v>
      </c>
      <c r="Q99" s="94"/>
      <c r="R99" s="24"/>
      <c r="S99" s="24"/>
      <c r="T99" s="24"/>
      <c r="U99" s="24"/>
      <c r="V99" s="24"/>
      <c r="W99" s="24"/>
      <c r="X99" s="24"/>
      <c r="Y99" s="26"/>
      <c r="Z99" s="28"/>
      <c r="AB99" s="20"/>
    </row>
    <row r="100" spans="1:28" ht="25.5" x14ac:dyDescent="0.2">
      <c r="A100" s="94" t="s">
        <v>38</v>
      </c>
      <c r="B100" s="94"/>
      <c r="C100" s="94"/>
      <c r="D100" s="94"/>
      <c r="E100" s="94"/>
      <c r="F100" s="94"/>
      <c r="G100" s="94"/>
      <c r="H100" s="94"/>
      <c r="I100" s="94"/>
      <c r="J100" s="94"/>
      <c r="K100" s="94"/>
      <c r="L100" s="94"/>
      <c r="M100" s="94"/>
      <c r="N100" s="94"/>
      <c r="O100" s="95" t="s">
        <v>86</v>
      </c>
      <c r="P100" s="95">
        <v>11</v>
      </c>
      <c r="Q100" s="94"/>
      <c r="R100" s="24"/>
      <c r="S100" s="24"/>
      <c r="T100" s="24"/>
      <c r="U100" s="24"/>
      <c r="V100" s="24"/>
      <c r="W100" s="24"/>
      <c r="X100" s="24"/>
      <c r="Y100" s="27"/>
      <c r="Z100" s="27"/>
      <c r="AB100" s="20"/>
    </row>
    <row r="101" spans="1:28" x14ac:dyDescent="0.2">
      <c r="A101" s="94">
        <f>COUNTIF(A12:G12,"11")</f>
        <v>0</v>
      </c>
      <c r="B101" s="94">
        <f>COUNTIF(A15:G15,"11")</f>
        <v>0</v>
      </c>
      <c r="C101" s="94">
        <f>COUNTIF(A18:G18,"11")</f>
        <v>0</v>
      </c>
      <c r="D101" s="94">
        <f>COUNTIF(A21:G21,"11")</f>
        <v>0</v>
      </c>
      <c r="E101" s="94">
        <f>COUNTIF(A24:G24,"11")</f>
        <v>0</v>
      </c>
      <c r="F101" s="94">
        <f>COUNTIF(A27:G27,"11")</f>
        <v>0</v>
      </c>
      <c r="G101" s="94">
        <f>COUNTIF(A30:G30,"11")</f>
        <v>0</v>
      </c>
      <c r="H101" s="94">
        <f>COUNTIF(A33:G33,"11")</f>
        <v>0</v>
      </c>
      <c r="I101" s="94">
        <f>COUNTIF(A36:G36,"11")</f>
        <v>0</v>
      </c>
      <c r="J101" s="94">
        <f>COUNTIF(A39:G39,"11")</f>
        <v>0</v>
      </c>
      <c r="K101" s="94"/>
      <c r="L101" s="94"/>
      <c r="M101" s="94"/>
      <c r="N101" s="94"/>
      <c r="O101" s="96">
        <f>SUM(A101:N101)</f>
        <v>0</v>
      </c>
      <c r="P101" s="97">
        <f>O101/60</f>
        <v>0</v>
      </c>
      <c r="Q101" s="94"/>
      <c r="R101" s="24"/>
      <c r="S101" s="24"/>
      <c r="T101" s="24"/>
      <c r="U101" s="24"/>
      <c r="V101" s="24"/>
      <c r="W101" s="24"/>
      <c r="X101" s="24"/>
      <c r="Y101" s="26"/>
      <c r="Z101" s="28"/>
      <c r="AB101" s="20"/>
    </row>
    <row r="102" spans="1:28" ht="25.5" x14ac:dyDescent="0.2">
      <c r="A102" s="94" t="s">
        <v>46</v>
      </c>
      <c r="B102" s="94"/>
      <c r="C102" s="94"/>
      <c r="D102" s="94"/>
      <c r="E102" s="94"/>
      <c r="F102" s="94"/>
      <c r="G102" s="94"/>
      <c r="H102" s="94"/>
      <c r="I102" s="94"/>
      <c r="J102" s="94"/>
      <c r="K102" s="94"/>
      <c r="L102" s="94"/>
      <c r="M102" s="94"/>
      <c r="N102" s="94"/>
      <c r="O102" s="95" t="s">
        <v>87</v>
      </c>
      <c r="P102" s="95">
        <v>12</v>
      </c>
      <c r="Q102" s="94"/>
      <c r="R102" s="24"/>
      <c r="S102" s="24"/>
      <c r="T102" s="24"/>
      <c r="U102" s="24"/>
      <c r="V102" s="24"/>
      <c r="W102" s="24"/>
      <c r="X102" s="24"/>
      <c r="Y102" s="27"/>
      <c r="Z102" s="27"/>
      <c r="AB102" s="20"/>
    </row>
    <row r="103" spans="1:28" x14ac:dyDescent="0.2">
      <c r="A103" s="94">
        <f>COUNTIF(A12:G12,"12")</f>
        <v>0</v>
      </c>
      <c r="B103" s="94">
        <f>COUNTIF(A15:G15,"12")</f>
        <v>0</v>
      </c>
      <c r="C103" s="94">
        <f>COUNTIF(A18:G18,"12")</f>
        <v>0</v>
      </c>
      <c r="D103" s="94">
        <f>COUNTIF(A21:G21,"12")</f>
        <v>0</v>
      </c>
      <c r="E103" s="94">
        <f>COUNTIF(A24:G24,"12")</f>
        <v>0</v>
      </c>
      <c r="F103" s="94">
        <f>COUNTIF(A27:G27,"12")</f>
        <v>0</v>
      </c>
      <c r="G103" s="94">
        <f>COUNTIF(A30:G30,"12")</f>
        <v>0</v>
      </c>
      <c r="H103" s="94">
        <f>COUNTIF(A33:G33,"12")</f>
        <v>0</v>
      </c>
      <c r="I103" s="94">
        <f>COUNTIF(A36:G36,"12")</f>
        <v>0</v>
      </c>
      <c r="J103" s="94">
        <f>COUNTIF(A39:G39,"12")</f>
        <v>0</v>
      </c>
      <c r="K103" s="94"/>
      <c r="L103" s="94"/>
      <c r="M103" s="94"/>
      <c r="N103" s="94"/>
      <c r="O103" s="96">
        <f>SUM(A103:N103)</f>
        <v>0</v>
      </c>
      <c r="P103" s="97">
        <f>O103/60</f>
        <v>0</v>
      </c>
      <c r="Q103" s="94"/>
      <c r="R103" s="24"/>
      <c r="S103" s="24"/>
      <c r="T103" s="24"/>
      <c r="U103" s="24"/>
      <c r="V103" s="24"/>
      <c r="W103" s="24"/>
      <c r="X103" s="24"/>
      <c r="Y103" s="26"/>
      <c r="Z103" s="28"/>
      <c r="AB103" s="20"/>
    </row>
    <row r="104" spans="1:28" ht="25.5" x14ac:dyDescent="0.2">
      <c r="A104" s="94" t="s">
        <v>47</v>
      </c>
      <c r="B104" s="94"/>
      <c r="C104" s="94"/>
      <c r="D104" s="94"/>
      <c r="E104" s="94"/>
      <c r="F104" s="94"/>
      <c r="G104" s="94"/>
      <c r="H104" s="94"/>
      <c r="I104" s="94"/>
      <c r="J104" s="94"/>
      <c r="K104" s="94"/>
      <c r="L104" s="94"/>
      <c r="M104" s="94"/>
      <c r="N104" s="94"/>
      <c r="O104" s="95" t="s">
        <v>88</v>
      </c>
      <c r="P104" s="95">
        <v>13</v>
      </c>
      <c r="Q104" s="94"/>
      <c r="R104" s="24"/>
      <c r="S104" s="24"/>
      <c r="T104" s="24"/>
      <c r="U104" s="24"/>
      <c r="V104" s="24"/>
      <c r="W104" s="24"/>
      <c r="X104" s="24"/>
      <c r="Y104" s="27"/>
      <c r="Z104" s="27"/>
      <c r="AB104" s="20"/>
    </row>
    <row r="105" spans="1:28" x14ac:dyDescent="0.2">
      <c r="A105" s="94">
        <f>COUNTIF(A12:G12,"13")</f>
        <v>0</v>
      </c>
      <c r="B105" s="94">
        <f>COUNTIF(A15:G15,"13")</f>
        <v>0</v>
      </c>
      <c r="C105" s="94">
        <f>COUNTIF(A18:G18,"13")</f>
        <v>0</v>
      </c>
      <c r="D105" s="94">
        <f>COUNTIF(A21:G21,"13")</f>
        <v>0</v>
      </c>
      <c r="E105" s="94">
        <f>COUNTIF(A24:G24,"13")</f>
        <v>0</v>
      </c>
      <c r="F105" s="94">
        <f>COUNTIF(A27:G27,"13")</f>
        <v>0</v>
      </c>
      <c r="G105" s="94">
        <f>COUNTIF(A30:G30,"13")</f>
        <v>0</v>
      </c>
      <c r="H105" s="94">
        <f>COUNTIF(A33:G33,"13")</f>
        <v>0</v>
      </c>
      <c r="I105" s="94">
        <f>COUNTIF(A36:G36,"13")</f>
        <v>0</v>
      </c>
      <c r="J105" s="94">
        <f>COUNTIF(A39:G39,"13")</f>
        <v>0</v>
      </c>
      <c r="K105" s="94"/>
      <c r="L105" s="94"/>
      <c r="M105" s="94"/>
      <c r="N105" s="94"/>
      <c r="O105" s="96">
        <f>SUM(A105:N105)</f>
        <v>0</v>
      </c>
      <c r="P105" s="97">
        <f>O105/60</f>
        <v>0</v>
      </c>
      <c r="Q105" s="94"/>
      <c r="R105" s="24"/>
      <c r="S105" s="24"/>
      <c r="T105" s="24"/>
      <c r="U105" s="24"/>
      <c r="V105" s="24"/>
      <c r="W105" s="24"/>
      <c r="X105" s="24"/>
      <c r="Y105" s="26"/>
      <c r="Z105" s="28"/>
      <c r="AB105" s="20"/>
    </row>
    <row r="106" spans="1:28" ht="25.5" x14ac:dyDescent="0.2">
      <c r="A106" s="94" t="s">
        <v>48</v>
      </c>
      <c r="B106" s="94"/>
      <c r="C106" s="94"/>
      <c r="D106" s="94"/>
      <c r="E106" s="94"/>
      <c r="F106" s="94"/>
      <c r="G106" s="94"/>
      <c r="H106" s="94"/>
      <c r="I106" s="94"/>
      <c r="J106" s="94"/>
      <c r="K106" s="94"/>
      <c r="L106" s="94"/>
      <c r="M106" s="94"/>
      <c r="N106" s="94"/>
      <c r="O106" s="95" t="s">
        <v>89</v>
      </c>
      <c r="P106" s="95">
        <v>14</v>
      </c>
      <c r="Q106" s="94"/>
      <c r="R106" s="24"/>
      <c r="S106" s="24"/>
      <c r="T106" s="24"/>
      <c r="U106" s="24"/>
      <c r="V106" s="24"/>
      <c r="W106" s="24"/>
      <c r="X106" s="24"/>
      <c r="Y106" s="27"/>
      <c r="Z106" s="27"/>
      <c r="AB106" s="20"/>
    </row>
    <row r="107" spans="1:28" x14ac:dyDescent="0.2">
      <c r="A107" s="94">
        <f>COUNTIF(A12:G12,"14")</f>
        <v>0</v>
      </c>
      <c r="B107" s="94">
        <f>COUNTIF(A15:G15,"14")</f>
        <v>0</v>
      </c>
      <c r="C107" s="94">
        <f>COUNTIF(A18:G18,"14")</f>
        <v>0</v>
      </c>
      <c r="D107" s="94">
        <f>COUNTIF(A21:G21,"14")</f>
        <v>0</v>
      </c>
      <c r="E107" s="94">
        <f>COUNTIF(A24:G24,"14")</f>
        <v>0</v>
      </c>
      <c r="F107" s="94">
        <f>COUNTIF(A27:G27,"14")</f>
        <v>0</v>
      </c>
      <c r="G107" s="94">
        <f>COUNTIF(A30:G30,"14")</f>
        <v>0</v>
      </c>
      <c r="H107" s="94">
        <f>COUNTIF(A33:G33,"14")</f>
        <v>0</v>
      </c>
      <c r="I107" s="94">
        <f>COUNTIF(A36:G36,"14")</f>
        <v>0</v>
      </c>
      <c r="J107" s="94">
        <f>COUNTIF(A39:G39,"14")</f>
        <v>0</v>
      </c>
      <c r="K107" s="94"/>
      <c r="L107" s="94"/>
      <c r="M107" s="94"/>
      <c r="N107" s="94"/>
      <c r="O107" s="96">
        <f>SUM(A107:N107)</f>
        <v>0</v>
      </c>
      <c r="P107" s="97">
        <f>O107/60</f>
        <v>0</v>
      </c>
      <c r="Q107" s="94"/>
      <c r="R107" s="24"/>
      <c r="S107" s="24"/>
      <c r="T107" s="24"/>
      <c r="U107" s="24"/>
      <c r="V107" s="24"/>
      <c r="W107" s="24"/>
      <c r="X107" s="24"/>
      <c r="Y107" s="26"/>
      <c r="Z107" s="28"/>
      <c r="AB107" s="20"/>
    </row>
    <row r="108" spans="1:28" ht="25.5" x14ac:dyDescent="0.2">
      <c r="A108" s="94" t="s">
        <v>49</v>
      </c>
      <c r="B108" s="94"/>
      <c r="C108" s="94"/>
      <c r="D108" s="94"/>
      <c r="E108" s="94"/>
      <c r="F108" s="94"/>
      <c r="G108" s="94"/>
      <c r="H108" s="94"/>
      <c r="I108" s="94"/>
      <c r="J108" s="94"/>
      <c r="K108" s="94"/>
      <c r="L108" s="94"/>
      <c r="M108" s="94"/>
      <c r="N108" s="94"/>
      <c r="O108" s="95" t="s">
        <v>90</v>
      </c>
      <c r="P108" s="95">
        <v>15</v>
      </c>
      <c r="Q108" s="94"/>
      <c r="R108" s="24"/>
      <c r="S108" s="24"/>
      <c r="T108" s="24"/>
      <c r="U108" s="24"/>
      <c r="V108" s="24"/>
      <c r="W108" s="24"/>
      <c r="X108" s="24"/>
      <c r="Y108" s="27"/>
      <c r="Z108" s="27"/>
      <c r="AB108" s="20"/>
    </row>
    <row r="109" spans="1:28" x14ac:dyDescent="0.2">
      <c r="A109" s="94">
        <f>COUNTIF(A12:G12,"15")</f>
        <v>0</v>
      </c>
      <c r="B109" s="94">
        <f>COUNTIF(A15:G15,"15")</f>
        <v>0</v>
      </c>
      <c r="C109" s="94">
        <f>COUNTIF(A18:G18,"15")</f>
        <v>0</v>
      </c>
      <c r="D109" s="94">
        <f>COUNTIF(A21:G21,"15")</f>
        <v>0</v>
      </c>
      <c r="E109" s="94">
        <f>COUNTIF(A24:G24,"15")</f>
        <v>0</v>
      </c>
      <c r="F109" s="94">
        <f>COUNTIF(A27:G27,"15")</f>
        <v>0</v>
      </c>
      <c r="G109" s="94">
        <f>COUNTIF(A30:G30,"15")</f>
        <v>0</v>
      </c>
      <c r="H109" s="94">
        <f>COUNTIF(A33:G33,"15")</f>
        <v>0</v>
      </c>
      <c r="I109" s="94">
        <f>COUNTIF(A36:G36,"15")</f>
        <v>0</v>
      </c>
      <c r="J109" s="94">
        <f>COUNTIF(A39:G39,"15")</f>
        <v>0</v>
      </c>
      <c r="K109" s="94"/>
      <c r="L109" s="94"/>
      <c r="M109" s="94"/>
      <c r="N109" s="94"/>
      <c r="O109" s="96">
        <f>SUM(A109:N109)</f>
        <v>0</v>
      </c>
      <c r="P109" s="97">
        <f>O109/60</f>
        <v>0</v>
      </c>
      <c r="Q109" s="94"/>
      <c r="R109" s="24"/>
      <c r="S109" s="24"/>
      <c r="T109" s="24"/>
      <c r="U109" s="24"/>
      <c r="V109" s="24"/>
      <c r="W109" s="24"/>
      <c r="X109" s="24"/>
      <c r="Y109" s="26"/>
      <c r="Z109" s="28"/>
      <c r="AB109" s="20"/>
    </row>
    <row r="110" spans="1:28" ht="25.5" x14ac:dyDescent="0.2">
      <c r="A110" s="94" t="s">
        <v>50</v>
      </c>
      <c r="B110" s="94"/>
      <c r="C110" s="94"/>
      <c r="D110" s="94"/>
      <c r="E110" s="94"/>
      <c r="F110" s="94"/>
      <c r="G110" s="94"/>
      <c r="H110" s="94"/>
      <c r="I110" s="94"/>
      <c r="J110" s="94"/>
      <c r="K110" s="94"/>
      <c r="L110" s="94"/>
      <c r="M110" s="94"/>
      <c r="N110" s="94"/>
      <c r="O110" s="95" t="s">
        <v>91</v>
      </c>
      <c r="P110" s="95">
        <v>16</v>
      </c>
      <c r="Q110" s="94"/>
      <c r="R110" s="24"/>
      <c r="S110" s="24"/>
      <c r="T110" s="24"/>
      <c r="U110" s="24"/>
      <c r="V110" s="24"/>
      <c r="W110" s="24"/>
      <c r="X110" s="24"/>
      <c r="Y110" s="27"/>
      <c r="Z110" s="27"/>
      <c r="AB110" s="20"/>
    </row>
    <row r="111" spans="1:28" x14ac:dyDescent="0.2">
      <c r="A111" s="94">
        <f>COUNTIF(A12:G12,"16")</f>
        <v>0</v>
      </c>
      <c r="B111" s="94">
        <f>COUNTIF(A15:G15,"16")</f>
        <v>0</v>
      </c>
      <c r="C111" s="94">
        <f>COUNTIF(A18:G18,"16")</f>
        <v>0</v>
      </c>
      <c r="D111" s="94">
        <f>COUNTIF(A21:G21,"16")</f>
        <v>0</v>
      </c>
      <c r="E111" s="94">
        <f>COUNTIF(A24:G24,"16")</f>
        <v>0</v>
      </c>
      <c r="F111" s="94">
        <f>COUNTIF(A27:G27,"16")</f>
        <v>0</v>
      </c>
      <c r="G111" s="94">
        <f>COUNTIF(A30:G30,"16")</f>
        <v>0</v>
      </c>
      <c r="H111" s="94">
        <f>COUNTIF(A33:G33,"16")</f>
        <v>0</v>
      </c>
      <c r="I111" s="94">
        <f>COUNTIF(A36:G36,"16")</f>
        <v>0</v>
      </c>
      <c r="J111" s="94">
        <f>COUNTIF(A39:G39,"16")</f>
        <v>0</v>
      </c>
      <c r="K111" s="94"/>
      <c r="L111" s="94"/>
      <c r="M111" s="94"/>
      <c r="N111" s="94"/>
      <c r="O111" s="96">
        <f>SUM(A111:N111)</f>
        <v>0</v>
      </c>
      <c r="P111" s="97">
        <f>O111/60</f>
        <v>0</v>
      </c>
      <c r="Q111" s="94"/>
      <c r="R111" s="24"/>
      <c r="S111" s="24"/>
      <c r="T111" s="24"/>
      <c r="U111" s="24"/>
      <c r="V111" s="24"/>
      <c r="W111" s="24"/>
      <c r="X111" s="24"/>
      <c r="Y111" s="26"/>
      <c r="Z111" s="28"/>
      <c r="AB111" s="20"/>
    </row>
    <row r="112" spans="1:28" ht="25.5" x14ac:dyDescent="0.2">
      <c r="A112" s="94" t="s">
        <v>51</v>
      </c>
      <c r="B112" s="94"/>
      <c r="C112" s="94"/>
      <c r="D112" s="94"/>
      <c r="E112" s="94"/>
      <c r="F112" s="94"/>
      <c r="G112" s="94"/>
      <c r="H112" s="94"/>
      <c r="I112" s="94"/>
      <c r="J112" s="94"/>
      <c r="K112" s="94"/>
      <c r="L112" s="94"/>
      <c r="M112" s="94"/>
      <c r="N112" s="94"/>
      <c r="O112" s="95" t="s">
        <v>92</v>
      </c>
      <c r="P112" s="95">
        <v>17</v>
      </c>
      <c r="Q112" s="94"/>
      <c r="R112" s="24"/>
      <c r="S112" s="24"/>
      <c r="T112" s="24"/>
      <c r="U112" s="24"/>
      <c r="V112" s="24"/>
      <c r="W112" s="24"/>
      <c r="X112" s="24"/>
      <c r="Y112" s="27"/>
      <c r="Z112" s="27"/>
      <c r="AB112" s="20"/>
    </row>
    <row r="113" spans="1:28" x14ac:dyDescent="0.2">
      <c r="A113" s="94">
        <f>COUNTIF(A12:G12,"17")</f>
        <v>0</v>
      </c>
      <c r="B113" s="94">
        <f>COUNTIF(A15:G15,"17")</f>
        <v>0</v>
      </c>
      <c r="C113" s="94">
        <f>COUNTIF(A18:G18,"17")</f>
        <v>0</v>
      </c>
      <c r="D113" s="94">
        <f>COUNTIF(A21:G21,"17")</f>
        <v>0</v>
      </c>
      <c r="E113" s="94">
        <f>COUNTIF(A24:G24,"17")</f>
        <v>0</v>
      </c>
      <c r="F113" s="94">
        <f>COUNTIF(A27:G27,"17")</f>
        <v>0</v>
      </c>
      <c r="G113" s="94">
        <f>COUNTIF(A30:G30,"17")</f>
        <v>0</v>
      </c>
      <c r="H113" s="94">
        <f>COUNTIF(A33:G33,"17")</f>
        <v>0</v>
      </c>
      <c r="I113" s="94">
        <f>COUNTIF(A36:G36,"17")</f>
        <v>0</v>
      </c>
      <c r="J113" s="94">
        <f>COUNTIF(A39:G39,"17")</f>
        <v>0</v>
      </c>
      <c r="K113" s="94"/>
      <c r="L113" s="94"/>
      <c r="M113" s="94"/>
      <c r="N113" s="94"/>
      <c r="O113" s="96">
        <f>SUM(A113:N113)</f>
        <v>0</v>
      </c>
      <c r="P113" s="97">
        <f>O113/60</f>
        <v>0</v>
      </c>
      <c r="Q113" s="94"/>
      <c r="R113" s="24"/>
      <c r="S113" s="24"/>
      <c r="T113" s="24"/>
      <c r="U113" s="24"/>
      <c r="V113" s="24"/>
      <c r="W113" s="24"/>
      <c r="X113" s="24"/>
      <c r="Y113" s="26"/>
      <c r="Z113" s="28"/>
      <c r="AB113" s="20"/>
    </row>
    <row r="114" spans="1:28" ht="25.5" x14ac:dyDescent="0.2">
      <c r="A114" s="94" t="s">
        <v>52</v>
      </c>
      <c r="B114" s="94"/>
      <c r="C114" s="94"/>
      <c r="D114" s="94"/>
      <c r="E114" s="94"/>
      <c r="F114" s="94"/>
      <c r="G114" s="94"/>
      <c r="H114" s="94"/>
      <c r="I114" s="94"/>
      <c r="J114" s="94"/>
      <c r="K114" s="94"/>
      <c r="L114" s="94"/>
      <c r="M114" s="94"/>
      <c r="N114" s="94"/>
      <c r="O114" s="95" t="s">
        <v>93</v>
      </c>
      <c r="P114" s="95">
        <v>18</v>
      </c>
      <c r="Q114" s="94"/>
      <c r="R114" s="24"/>
      <c r="S114" s="24"/>
      <c r="T114" s="24"/>
      <c r="U114" s="24"/>
      <c r="V114" s="24"/>
      <c r="W114" s="24"/>
      <c r="X114" s="24"/>
      <c r="Y114" s="27"/>
      <c r="Z114" s="27"/>
      <c r="AB114" s="20"/>
    </row>
    <row r="115" spans="1:28" x14ac:dyDescent="0.2">
      <c r="A115" s="94">
        <f>COUNTIF(A12:G12,"18")</f>
        <v>0</v>
      </c>
      <c r="B115" s="94">
        <f>COUNTIF(A15:G15,"17")</f>
        <v>0</v>
      </c>
      <c r="C115" s="94">
        <f>COUNTIF(A18:G18,"18")</f>
        <v>0</v>
      </c>
      <c r="D115" s="94">
        <f>COUNTIF(A21:G21,"18")</f>
        <v>0</v>
      </c>
      <c r="E115" s="94">
        <f>COUNTIF(A24:G24,"18")</f>
        <v>0</v>
      </c>
      <c r="F115" s="94">
        <f>COUNTIF(A27:G27,"18")</f>
        <v>0</v>
      </c>
      <c r="G115" s="94">
        <f>COUNTIF(A30:G30,"18")</f>
        <v>0</v>
      </c>
      <c r="H115" s="94">
        <f>COUNTIF(A33:G33,"18")</f>
        <v>0</v>
      </c>
      <c r="I115" s="94">
        <f>COUNTIF(A36:G36,"18")</f>
        <v>0</v>
      </c>
      <c r="J115" s="94">
        <f>COUNTIF(A39:G39,"18")</f>
        <v>0</v>
      </c>
      <c r="K115" s="94"/>
      <c r="L115" s="94"/>
      <c r="M115" s="94"/>
      <c r="N115" s="94"/>
      <c r="O115" s="96">
        <f>SUM(A115:N115)</f>
        <v>0</v>
      </c>
      <c r="P115" s="97">
        <f>O115/60</f>
        <v>0</v>
      </c>
      <c r="Q115" s="94"/>
      <c r="R115" s="24"/>
      <c r="S115" s="24"/>
      <c r="T115" s="24"/>
      <c r="U115" s="24"/>
      <c r="V115" s="24"/>
      <c r="W115" s="24"/>
      <c r="X115" s="24"/>
      <c r="Y115" s="26"/>
      <c r="Z115" s="28"/>
      <c r="AB115" s="20"/>
    </row>
    <row r="116" spans="1:28" ht="25.5" x14ac:dyDescent="0.2">
      <c r="A116" s="94" t="s">
        <v>53</v>
      </c>
      <c r="B116" s="94"/>
      <c r="C116" s="94"/>
      <c r="D116" s="94"/>
      <c r="E116" s="94"/>
      <c r="F116" s="94"/>
      <c r="G116" s="94"/>
      <c r="H116" s="94"/>
      <c r="I116" s="94"/>
      <c r="J116" s="94"/>
      <c r="K116" s="94"/>
      <c r="L116" s="94"/>
      <c r="M116" s="94"/>
      <c r="N116" s="94"/>
      <c r="O116" s="95" t="s">
        <v>94</v>
      </c>
      <c r="P116" s="95">
        <v>19</v>
      </c>
      <c r="Q116" s="94"/>
      <c r="R116" s="24"/>
      <c r="S116" s="24"/>
      <c r="T116" s="24"/>
      <c r="U116" s="24"/>
      <c r="V116" s="24"/>
      <c r="W116" s="24"/>
      <c r="X116" s="24"/>
      <c r="Y116" s="27"/>
      <c r="Z116" s="27"/>
      <c r="AB116" s="20"/>
    </row>
    <row r="117" spans="1:28" x14ac:dyDescent="0.2">
      <c r="A117" s="94">
        <f>COUNTIF(A12:G12,"19")</f>
        <v>0</v>
      </c>
      <c r="B117" s="94">
        <f>COUNTIF(A15:G15,"19")</f>
        <v>0</v>
      </c>
      <c r="C117" s="94">
        <f>COUNTIF(A18:G18,"19")</f>
        <v>0</v>
      </c>
      <c r="D117" s="94">
        <f>COUNTIF(A21:G21,"19")</f>
        <v>0</v>
      </c>
      <c r="E117" s="94">
        <f>COUNTIF(A24:G24,"19")</f>
        <v>0</v>
      </c>
      <c r="F117" s="94">
        <f>COUNTIF(A27:G27,"19")</f>
        <v>0</v>
      </c>
      <c r="G117" s="94">
        <f>COUNTIF(A30:G30,"19")</f>
        <v>0</v>
      </c>
      <c r="H117" s="94">
        <f>COUNTIF(A33:G33,"19")</f>
        <v>0</v>
      </c>
      <c r="I117" s="94">
        <f>COUNTIF(A36:G36,"19")</f>
        <v>0</v>
      </c>
      <c r="J117" s="94">
        <f>COUNTIF(A39:G39,"19")</f>
        <v>0</v>
      </c>
      <c r="K117" s="94"/>
      <c r="L117" s="94"/>
      <c r="M117" s="94"/>
      <c r="N117" s="94"/>
      <c r="O117" s="96">
        <f>SUM(A117:N117)</f>
        <v>0</v>
      </c>
      <c r="P117" s="97">
        <f>O117/60</f>
        <v>0</v>
      </c>
      <c r="Q117" s="94"/>
      <c r="R117" s="24"/>
      <c r="S117" s="24"/>
      <c r="T117" s="24"/>
      <c r="U117" s="24"/>
      <c r="V117" s="24"/>
      <c r="W117" s="24"/>
      <c r="X117" s="24"/>
      <c r="Y117" s="26"/>
      <c r="Z117" s="28"/>
      <c r="AB117" s="20"/>
    </row>
    <row r="118" spans="1:28" ht="25.5" x14ac:dyDescent="0.2">
      <c r="A118" s="94" t="s">
        <v>54</v>
      </c>
      <c r="B118" s="94"/>
      <c r="C118" s="94"/>
      <c r="D118" s="94"/>
      <c r="E118" s="94"/>
      <c r="F118" s="94"/>
      <c r="G118" s="94"/>
      <c r="H118" s="94"/>
      <c r="I118" s="94"/>
      <c r="J118" s="94"/>
      <c r="K118" s="94"/>
      <c r="L118" s="94"/>
      <c r="M118" s="94"/>
      <c r="N118" s="94"/>
      <c r="O118" s="95" t="s">
        <v>95</v>
      </c>
      <c r="P118" s="95">
        <v>20</v>
      </c>
      <c r="Q118" s="94"/>
      <c r="R118" s="24"/>
      <c r="S118" s="24"/>
      <c r="T118" s="24"/>
      <c r="U118" s="24"/>
      <c r="V118" s="24"/>
      <c r="W118" s="24"/>
      <c r="X118" s="24"/>
      <c r="Y118" s="27"/>
      <c r="Z118" s="27"/>
      <c r="AB118" s="20"/>
    </row>
    <row r="119" spans="1:28" x14ac:dyDescent="0.2">
      <c r="A119" s="94">
        <f>COUNTIF(A12:G12,"20")</f>
        <v>0</v>
      </c>
      <c r="B119" s="94">
        <f>COUNTIF(A15:G15,"20")</f>
        <v>0</v>
      </c>
      <c r="C119" s="94">
        <f>COUNTIF(A18:G18,"20")</f>
        <v>0</v>
      </c>
      <c r="D119" s="94">
        <f>COUNTIF(A21:G21,"20")</f>
        <v>0</v>
      </c>
      <c r="E119" s="94">
        <f>COUNTIF(A24:G24,"20")</f>
        <v>0</v>
      </c>
      <c r="F119" s="94">
        <f>COUNTIF(A27:G27,"20")</f>
        <v>0</v>
      </c>
      <c r="G119" s="94">
        <f>COUNTIF(A30:G30,"20")</f>
        <v>0</v>
      </c>
      <c r="H119" s="94">
        <f>COUNTIF(A33:G33,"20")</f>
        <v>0</v>
      </c>
      <c r="I119" s="94">
        <f>COUNTIF(A36:G36,"20")</f>
        <v>0</v>
      </c>
      <c r="J119" s="94">
        <f>COUNTIF(A39:G39,"20")</f>
        <v>0</v>
      </c>
      <c r="K119" s="94"/>
      <c r="L119" s="94"/>
      <c r="M119" s="94"/>
      <c r="N119" s="94"/>
      <c r="O119" s="96">
        <f>SUM(A119:N119)</f>
        <v>0</v>
      </c>
      <c r="P119" s="97">
        <f>O119/60</f>
        <v>0</v>
      </c>
      <c r="Q119" s="94"/>
      <c r="R119" s="24"/>
      <c r="S119" s="24"/>
      <c r="T119" s="24"/>
      <c r="U119" s="24"/>
      <c r="V119" s="24"/>
      <c r="W119" s="24"/>
      <c r="X119" s="24"/>
      <c r="Y119" s="26"/>
      <c r="Z119" s="28"/>
      <c r="AB119" s="20"/>
    </row>
    <row r="120" spans="1:28" ht="25.5" x14ac:dyDescent="0.2">
      <c r="A120" s="94" t="s">
        <v>55</v>
      </c>
      <c r="B120" s="94"/>
      <c r="C120" s="94"/>
      <c r="D120" s="94"/>
      <c r="E120" s="94"/>
      <c r="F120" s="94"/>
      <c r="G120" s="94"/>
      <c r="H120" s="94"/>
      <c r="I120" s="94"/>
      <c r="J120" s="94"/>
      <c r="K120" s="94"/>
      <c r="L120" s="94"/>
      <c r="M120" s="94"/>
      <c r="N120" s="94"/>
      <c r="O120" s="95" t="s">
        <v>96</v>
      </c>
      <c r="P120" s="95">
        <v>21</v>
      </c>
      <c r="Q120" s="94"/>
      <c r="R120" s="24"/>
      <c r="S120" s="24"/>
      <c r="T120" s="24"/>
      <c r="U120" s="24"/>
      <c r="V120" s="24"/>
      <c r="W120" s="24"/>
      <c r="X120" s="24"/>
      <c r="Y120" s="27"/>
      <c r="Z120" s="27"/>
      <c r="AB120" s="20"/>
    </row>
    <row r="121" spans="1:28" x14ac:dyDescent="0.2">
      <c r="A121" s="94">
        <f>COUNTIF(A12:G12,"21")</f>
        <v>0</v>
      </c>
      <c r="B121" s="94">
        <f>COUNTIF(A15:G15,"21")</f>
        <v>0</v>
      </c>
      <c r="C121" s="94">
        <f>COUNTIF(A18:G18,"21")</f>
        <v>0</v>
      </c>
      <c r="D121" s="94">
        <f>COUNTIF(A21:G21,"21")</f>
        <v>0</v>
      </c>
      <c r="E121" s="94">
        <f>COUNTIF(A24:G24,"21")</f>
        <v>0</v>
      </c>
      <c r="F121" s="94">
        <f>COUNTIF(A27:G27,"21")</f>
        <v>0</v>
      </c>
      <c r="G121" s="94">
        <f>COUNTIF(A30:G30,"21")</f>
        <v>0</v>
      </c>
      <c r="H121" s="94">
        <f>COUNTIF(A33:G33,"21")</f>
        <v>0</v>
      </c>
      <c r="I121" s="94">
        <f>COUNTIF(A36:G36,"21")</f>
        <v>0</v>
      </c>
      <c r="J121" s="94">
        <f>COUNTIF(A39:G39,"21")</f>
        <v>0</v>
      </c>
      <c r="K121" s="94"/>
      <c r="L121" s="94"/>
      <c r="M121" s="94"/>
      <c r="N121" s="94"/>
      <c r="O121" s="96">
        <f>SUM(A121:N121)</f>
        <v>0</v>
      </c>
      <c r="P121" s="97">
        <f>O121/60</f>
        <v>0</v>
      </c>
      <c r="Q121" s="94"/>
      <c r="R121" s="24"/>
      <c r="S121" s="24"/>
      <c r="T121" s="24"/>
      <c r="U121" s="24"/>
      <c r="V121" s="24"/>
      <c r="W121" s="24"/>
      <c r="X121" s="24"/>
      <c r="Y121" s="26"/>
      <c r="Z121" s="28"/>
      <c r="AB121" s="20"/>
    </row>
    <row r="122" spans="1:28" ht="25.5" x14ac:dyDescent="0.2">
      <c r="A122" s="94" t="s">
        <v>56</v>
      </c>
      <c r="B122" s="94"/>
      <c r="C122" s="94"/>
      <c r="D122" s="94"/>
      <c r="E122" s="94"/>
      <c r="F122" s="94"/>
      <c r="G122" s="94"/>
      <c r="H122" s="94"/>
      <c r="I122" s="94"/>
      <c r="J122" s="94"/>
      <c r="K122" s="94"/>
      <c r="L122" s="94"/>
      <c r="M122" s="94"/>
      <c r="N122" s="94"/>
      <c r="O122" s="95" t="s">
        <v>97</v>
      </c>
      <c r="P122" s="95">
        <v>22</v>
      </c>
      <c r="Q122" s="94"/>
      <c r="R122" s="24"/>
      <c r="S122" s="24"/>
      <c r="T122" s="24"/>
      <c r="U122" s="24"/>
      <c r="V122" s="24"/>
      <c r="W122" s="24"/>
      <c r="X122" s="24"/>
      <c r="Y122" s="27"/>
      <c r="Z122" s="27"/>
      <c r="AB122" s="20"/>
    </row>
    <row r="123" spans="1:28" ht="15" x14ac:dyDescent="0.25">
      <c r="A123" s="189">
        <f>COUNTIF(A12:G12,"22")</f>
        <v>0</v>
      </c>
      <c r="B123" s="94">
        <f>COUNTIF(A15:G15,"22")</f>
        <v>0</v>
      </c>
      <c r="C123" s="94">
        <f>COUNTIF(A18:G18,"22")</f>
        <v>0</v>
      </c>
      <c r="D123" s="94">
        <f>COUNTIF(A21:G21,"22")</f>
        <v>0</v>
      </c>
      <c r="E123" s="94">
        <f>COUNTIF(A24:G24,"22")</f>
        <v>0</v>
      </c>
      <c r="F123" s="94">
        <f>COUNTIF(A27:G27,"22")</f>
        <v>0</v>
      </c>
      <c r="G123" s="94">
        <f>COUNTIF(A30:G30,"22")</f>
        <v>0</v>
      </c>
      <c r="H123" s="94">
        <f>COUNTIF(A33:G33,"22")</f>
        <v>0</v>
      </c>
      <c r="I123" s="94">
        <f>COUNTIF(A36:G36,"22")</f>
        <v>0</v>
      </c>
      <c r="J123" s="94">
        <f>COUNTIF(A39:G39,"22")</f>
        <v>0</v>
      </c>
      <c r="K123" s="94"/>
      <c r="L123" s="94"/>
      <c r="M123" s="94"/>
      <c r="N123" s="94"/>
      <c r="O123" s="96">
        <f>SUM(A123:N123)</f>
        <v>0</v>
      </c>
      <c r="P123" s="97">
        <f>O123/60</f>
        <v>0</v>
      </c>
      <c r="Q123" s="94"/>
      <c r="R123" s="24"/>
      <c r="S123" s="24"/>
      <c r="T123" s="24"/>
      <c r="U123" s="24"/>
      <c r="V123" s="24"/>
      <c r="W123" s="24"/>
      <c r="X123" s="24"/>
      <c r="Y123" s="26"/>
      <c r="Z123" s="28"/>
      <c r="AB123" s="20"/>
    </row>
    <row r="124" spans="1:28" ht="25.5" x14ac:dyDescent="0.2">
      <c r="A124" s="94" t="s">
        <v>57</v>
      </c>
      <c r="B124" s="94"/>
      <c r="C124" s="94"/>
      <c r="D124" s="94"/>
      <c r="E124" s="94"/>
      <c r="F124" s="94"/>
      <c r="G124" s="94"/>
      <c r="H124" s="94"/>
      <c r="I124" s="94"/>
      <c r="J124" s="94"/>
      <c r="K124" s="94"/>
      <c r="L124" s="94"/>
      <c r="M124" s="94"/>
      <c r="N124" s="94"/>
      <c r="O124" s="95" t="s">
        <v>98</v>
      </c>
      <c r="P124" s="95">
        <v>23</v>
      </c>
      <c r="Q124" s="94"/>
      <c r="R124" s="24"/>
      <c r="S124" s="24"/>
      <c r="T124" s="24"/>
      <c r="U124" s="24"/>
      <c r="V124" s="24"/>
      <c r="W124" s="24"/>
      <c r="X124" s="24"/>
      <c r="Y124" s="27"/>
      <c r="Z124" s="27"/>
      <c r="AB124" s="20"/>
    </row>
    <row r="125" spans="1:28" x14ac:dyDescent="0.2">
      <c r="A125" s="94">
        <f>COUNTIF(A12:G12,"23")</f>
        <v>0</v>
      </c>
      <c r="B125" s="94">
        <f>COUNTIF(A15:G15,"23")</f>
        <v>0</v>
      </c>
      <c r="C125" s="94">
        <f>COUNTIF(A18:G18,"23")</f>
        <v>0</v>
      </c>
      <c r="D125" s="94">
        <f>COUNTIF(A21:G21,"23")</f>
        <v>0</v>
      </c>
      <c r="E125" s="94">
        <f>COUNTIF(A24:G24,"23")</f>
        <v>0</v>
      </c>
      <c r="F125" s="94">
        <f>COUNTIF(A27:G27,"23")</f>
        <v>0</v>
      </c>
      <c r="G125" s="94">
        <f>COUNTIF(A30:G30,"23")</f>
        <v>0</v>
      </c>
      <c r="H125" s="94">
        <f>COUNTIF(A33:G33,"23")</f>
        <v>0</v>
      </c>
      <c r="I125" s="94">
        <f>COUNTIF(A36:G36,"23")</f>
        <v>0</v>
      </c>
      <c r="J125" s="94">
        <f>COUNTIF(A39:G39,"23")</f>
        <v>0</v>
      </c>
      <c r="K125" s="94"/>
      <c r="L125" s="94"/>
      <c r="M125" s="94"/>
      <c r="N125" s="94"/>
      <c r="O125" s="96">
        <f>SUM(A125:N125)</f>
        <v>0</v>
      </c>
      <c r="P125" s="97">
        <f>O125/60</f>
        <v>0</v>
      </c>
      <c r="Q125" s="94"/>
      <c r="R125" s="24"/>
      <c r="S125" s="24"/>
      <c r="T125" s="24"/>
      <c r="U125" s="24"/>
      <c r="V125" s="24"/>
      <c r="W125" s="24"/>
      <c r="X125" s="24"/>
      <c r="Y125" s="26"/>
      <c r="Z125" s="28"/>
      <c r="AB125" s="20"/>
    </row>
    <row r="126" spans="1:28" ht="25.5" x14ac:dyDescent="0.2">
      <c r="A126" s="94" t="s">
        <v>58</v>
      </c>
      <c r="B126" s="94"/>
      <c r="C126" s="94"/>
      <c r="D126" s="94"/>
      <c r="E126" s="94"/>
      <c r="F126" s="94"/>
      <c r="G126" s="94"/>
      <c r="H126" s="94"/>
      <c r="I126" s="94"/>
      <c r="J126" s="94"/>
      <c r="K126" s="94"/>
      <c r="L126" s="94"/>
      <c r="M126" s="94"/>
      <c r="N126" s="94"/>
      <c r="O126" s="95" t="s">
        <v>99</v>
      </c>
      <c r="P126" s="95">
        <v>24</v>
      </c>
      <c r="Q126" s="94"/>
      <c r="R126" s="24"/>
      <c r="S126" s="24"/>
      <c r="T126" s="24"/>
      <c r="U126" s="24"/>
      <c r="V126" s="24"/>
      <c r="W126" s="24"/>
      <c r="X126" s="24"/>
      <c r="Y126" s="27"/>
      <c r="Z126" s="27"/>
      <c r="AB126" s="20"/>
    </row>
    <row r="127" spans="1:28" x14ac:dyDescent="0.2">
      <c r="A127" s="94">
        <f>COUNTIF(A12:G12,"24")</f>
        <v>0</v>
      </c>
      <c r="B127" s="94">
        <f>COUNTIF(A15:G15,"24")</f>
        <v>0</v>
      </c>
      <c r="C127" s="94">
        <f>COUNTIF(A18:G18,"24")</f>
        <v>0</v>
      </c>
      <c r="D127" s="94">
        <f>COUNTIF(A21:G21,"24")</f>
        <v>0</v>
      </c>
      <c r="E127" s="94">
        <f>COUNTIF(A24:G24,"24")</f>
        <v>0</v>
      </c>
      <c r="F127" s="94">
        <f>COUNTIF(A27:G27,"24")</f>
        <v>0</v>
      </c>
      <c r="G127" s="94">
        <f>COUNTIF(A30:G30,"24")</f>
        <v>0</v>
      </c>
      <c r="H127" s="94">
        <f>COUNTIF(A33:G33,"24")</f>
        <v>0</v>
      </c>
      <c r="I127" s="94">
        <f>COUNTIF(A36:G36,"24")</f>
        <v>0</v>
      </c>
      <c r="J127" s="94">
        <f>COUNTIF(A39:G39,"24")</f>
        <v>0</v>
      </c>
      <c r="K127" s="94"/>
      <c r="L127" s="94"/>
      <c r="M127" s="94"/>
      <c r="N127" s="94"/>
      <c r="O127" s="96">
        <f>SUM(A127:N127)</f>
        <v>0</v>
      </c>
      <c r="P127" s="97">
        <f>O127/60</f>
        <v>0</v>
      </c>
      <c r="Q127" s="94"/>
      <c r="R127" s="24"/>
      <c r="S127" s="24"/>
      <c r="T127" s="24"/>
      <c r="U127" s="24"/>
      <c r="V127" s="24"/>
      <c r="W127" s="24"/>
      <c r="X127" s="24"/>
      <c r="Y127" s="26"/>
      <c r="Z127" s="28"/>
      <c r="AB127" s="20"/>
    </row>
    <row r="128" spans="1:28" ht="25.5" x14ac:dyDescent="0.2">
      <c r="A128" s="94" t="s">
        <v>0</v>
      </c>
      <c r="B128" s="94"/>
      <c r="C128" s="94"/>
      <c r="D128" s="94"/>
      <c r="E128" s="94"/>
      <c r="F128" s="94"/>
      <c r="G128" s="94"/>
      <c r="H128" s="94"/>
      <c r="I128" s="94"/>
      <c r="J128" s="94"/>
      <c r="K128" s="94"/>
      <c r="L128" s="94"/>
      <c r="M128" s="94"/>
      <c r="N128" s="94"/>
      <c r="O128" s="95" t="s">
        <v>100</v>
      </c>
      <c r="P128" s="95">
        <v>25</v>
      </c>
      <c r="Q128" s="94"/>
      <c r="R128" s="24"/>
      <c r="S128" s="24"/>
      <c r="T128" s="24"/>
      <c r="U128" s="24"/>
      <c r="V128" s="24"/>
      <c r="W128" s="24"/>
      <c r="X128" s="24"/>
      <c r="Y128" s="27"/>
      <c r="Z128" s="27"/>
      <c r="AB128" s="20"/>
    </row>
    <row r="129" spans="1:28" x14ac:dyDescent="0.2">
      <c r="A129" s="94">
        <f>COUNTIF(A12:G12,"25")</f>
        <v>0</v>
      </c>
      <c r="B129" s="94">
        <f>COUNTIF(A15:G15,"25")</f>
        <v>0</v>
      </c>
      <c r="C129" s="94">
        <f>COUNTIF(A18:G18,"25")</f>
        <v>0</v>
      </c>
      <c r="D129" s="94">
        <f>COUNTIF(A21:G21,"25")</f>
        <v>0</v>
      </c>
      <c r="E129" s="94">
        <f>COUNTIF(A24:G24,"25")</f>
        <v>0</v>
      </c>
      <c r="F129" s="94">
        <f>COUNTIF(A27:G27,"25")</f>
        <v>0</v>
      </c>
      <c r="G129" s="94">
        <f>COUNTIF(A30:G30,"25")</f>
        <v>0</v>
      </c>
      <c r="H129" s="94">
        <f>COUNTIF(A33:G33,"25")</f>
        <v>0</v>
      </c>
      <c r="I129" s="94">
        <f>COUNTIF(A36:G36,"25")</f>
        <v>0</v>
      </c>
      <c r="J129" s="94">
        <f>COUNTIF(A39:G39,"25")</f>
        <v>0</v>
      </c>
      <c r="K129" s="94"/>
      <c r="L129" s="94"/>
      <c r="M129" s="94"/>
      <c r="N129" s="94"/>
      <c r="O129" s="96">
        <f>SUM(A129:N129)</f>
        <v>0</v>
      </c>
      <c r="P129" s="97">
        <f>O129/60</f>
        <v>0</v>
      </c>
      <c r="Q129" s="94"/>
      <c r="R129" s="24"/>
      <c r="S129" s="24"/>
      <c r="T129" s="24"/>
      <c r="U129" s="24"/>
      <c r="V129" s="24"/>
      <c r="W129" s="24"/>
      <c r="X129" s="24"/>
      <c r="Y129" s="26"/>
      <c r="Z129" s="28"/>
      <c r="AB129" s="20"/>
    </row>
    <row r="130" spans="1:28" ht="25.5" x14ac:dyDescent="0.2">
      <c r="A130" s="94" t="s">
        <v>1</v>
      </c>
      <c r="B130" s="94"/>
      <c r="C130" s="94"/>
      <c r="D130" s="94"/>
      <c r="E130" s="94"/>
      <c r="F130" s="94"/>
      <c r="G130" s="94"/>
      <c r="H130" s="94"/>
      <c r="I130" s="94"/>
      <c r="J130" s="94"/>
      <c r="K130" s="94"/>
      <c r="L130" s="94"/>
      <c r="M130" s="94"/>
      <c r="N130" s="94"/>
      <c r="O130" s="95" t="s">
        <v>101</v>
      </c>
      <c r="P130" s="95">
        <v>26</v>
      </c>
      <c r="Q130" s="94"/>
      <c r="R130" s="24"/>
      <c r="S130" s="24"/>
      <c r="T130" s="24"/>
      <c r="U130" s="24"/>
      <c r="V130" s="24"/>
      <c r="W130" s="24"/>
      <c r="X130" s="24"/>
      <c r="Y130" s="27"/>
      <c r="Z130" s="27"/>
      <c r="AB130" s="20"/>
    </row>
    <row r="131" spans="1:28" x14ac:dyDescent="0.2">
      <c r="A131" s="94">
        <f>COUNTIF(A12:G12,"26")</f>
        <v>0</v>
      </c>
      <c r="B131" s="94">
        <f>COUNTIF(A15:G15,"26")</f>
        <v>0</v>
      </c>
      <c r="C131" s="94">
        <f>COUNTIF(A18:G18,"26")</f>
        <v>0</v>
      </c>
      <c r="D131" s="94">
        <f>COUNTIF(A21:G21,"26")</f>
        <v>0</v>
      </c>
      <c r="E131" s="94">
        <f>COUNTIF(A24:G24,"26")</f>
        <v>0</v>
      </c>
      <c r="F131" s="94">
        <f>COUNTIF(A27:G27,"26")</f>
        <v>0</v>
      </c>
      <c r="G131" s="94">
        <f>COUNTIF(A30:G30,"26")</f>
        <v>0</v>
      </c>
      <c r="H131" s="94">
        <f>COUNTIF(A33:G33,"26")</f>
        <v>0</v>
      </c>
      <c r="I131" s="94">
        <f>COUNTIF(A36:G36,"26")</f>
        <v>0</v>
      </c>
      <c r="J131" s="94">
        <f>COUNTIF(A39:G39,"26")</f>
        <v>0</v>
      </c>
      <c r="K131" s="94"/>
      <c r="L131" s="94"/>
      <c r="M131" s="94"/>
      <c r="N131" s="94"/>
      <c r="O131" s="96">
        <f>SUM(A131:N131)</f>
        <v>0</v>
      </c>
      <c r="P131" s="97">
        <f>O131/60</f>
        <v>0</v>
      </c>
      <c r="Q131" s="94"/>
      <c r="R131" s="24"/>
      <c r="S131" s="24"/>
      <c r="T131" s="24"/>
      <c r="U131" s="24"/>
      <c r="V131" s="24"/>
      <c r="W131" s="24"/>
      <c r="X131" s="24"/>
      <c r="Y131" s="26"/>
      <c r="Z131" s="28"/>
      <c r="AB131" s="20"/>
    </row>
    <row r="132" spans="1:28" ht="25.5" x14ac:dyDescent="0.2">
      <c r="A132" s="94" t="s">
        <v>2</v>
      </c>
      <c r="B132" s="94"/>
      <c r="C132" s="94"/>
      <c r="D132" s="94"/>
      <c r="E132" s="94"/>
      <c r="F132" s="94"/>
      <c r="G132" s="94"/>
      <c r="H132" s="94"/>
      <c r="I132" s="94"/>
      <c r="J132" s="94"/>
      <c r="K132" s="94"/>
      <c r="L132" s="94"/>
      <c r="M132" s="94"/>
      <c r="N132" s="94"/>
      <c r="O132" s="95" t="s">
        <v>102</v>
      </c>
      <c r="P132" s="95">
        <v>27</v>
      </c>
      <c r="Q132" s="94"/>
      <c r="R132" s="24"/>
      <c r="S132" s="24"/>
      <c r="T132" s="24"/>
      <c r="U132" s="24"/>
      <c r="V132" s="24"/>
      <c r="W132" s="24"/>
      <c r="X132" s="24"/>
      <c r="Y132" s="27"/>
      <c r="Z132" s="27"/>
      <c r="AB132" s="20"/>
    </row>
    <row r="133" spans="1:28" x14ac:dyDescent="0.2">
      <c r="A133" s="94">
        <f>COUNTIF(A12:G12,"27")</f>
        <v>0</v>
      </c>
      <c r="B133" s="94">
        <f>COUNTIF(A15:G15,"27")</f>
        <v>0</v>
      </c>
      <c r="C133" s="94">
        <f>COUNTIF(A18:G18,"27")</f>
        <v>0</v>
      </c>
      <c r="D133" s="94">
        <f>COUNTIF(A21:G21,"27")</f>
        <v>0</v>
      </c>
      <c r="E133" s="94">
        <f>COUNTIF(A24:G24,"27")</f>
        <v>0</v>
      </c>
      <c r="F133" s="94">
        <f>COUNTIF(A27:G27,"27")</f>
        <v>0</v>
      </c>
      <c r="G133" s="94">
        <f>COUNTIF(A30:G30,"27")</f>
        <v>0</v>
      </c>
      <c r="H133" s="94">
        <f>COUNTIF(A33:G33,"27")</f>
        <v>0</v>
      </c>
      <c r="I133" s="94">
        <f>COUNTIF(A36:G36,"27")</f>
        <v>0</v>
      </c>
      <c r="J133" s="94">
        <f>COUNTIF(A39:G39,"27")</f>
        <v>0</v>
      </c>
      <c r="K133" s="94"/>
      <c r="L133" s="94"/>
      <c r="M133" s="94"/>
      <c r="N133" s="94"/>
      <c r="O133" s="96">
        <f>SUM(A133:N133)</f>
        <v>0</v>
      </c>
      <c r="P133" s="97">
        <f>O133/60</f>
        <v>0</v>
      </c>
      <c r="Q133" s="94"/>
      <c r="R133" s="24"/>
      <c r="S133" s="24"/>
      <c r="T133" s="24"/>
      <c r="U133" s="24"/>
      <c r="V133" s="24"/>
      <c r="W133" s="24"/>
      <c r="X133" s="24"/>
      <c r="Y133" s="26"/>
      <c r="Z133" s="28"/>
      <c r="AB133" s="20"/>
    </row>
    <row r="134" spans="1:28" ht="25.5" x14ac:dyDescent="0.2">
      <c r="A134" s="94" t="s">
        <v>3</v>
      </c>
      <c r="B134" s="94"/>
      <c r="C134" s="94"/>
      <c r="D134" s="94"/>
      <c r="E134" s="94"/>
      <c r="F134" s="94"/>
      <c r="G134" s="94"/>
      <c r="H134" s="94"/>
      <c r="I134" s="94"/>
      <c r="J134" s="94"/>
      <c r="K134" s="94"/>
      <c r="L134" s="94"/>
      <c r="M134" s="94"/>
      <c r="N134" s="94"/>
      <c r="O134" s="95" t="s">
        <v>103</v>
      </c>
      <c r="P134" s="95">
        <v>28</v>
      </c>
      <c r="Q134" s="94"/>
      <c r="R134" s="24"/>
      <c r="S134" s="24"/>
      <c r="T134" s="24"/>
      <c r="U134" s="24"/>
      <c r="V134" s="24"/>
      <c r="W134" s="24"/>
      <c r="X134" s="24"/>
      <c r="Y134" s="27"/>
      <c r="Z134" s="27"/>
      <c r="AB134" s="20"/>
    </row>
    <row r="135" spans="1:28" x14ac:dyDescent="0.2">
      <c r="A135" s="94">
        <f>COUNTIF(A12:G12,"28")</f>
        <v>0</v>
      </c>
      <c r="B135" s="94">
        <f>COUNTIF(A15:G15,"28")</f>
        <v>0</v>
      </c>
      <c r="C135" s="94">
        <f>COUNTIF(A18:G18,"28")</f>
        <v>0</v>
      </c>
      <c r="D135" s="94">
        <f>COUNTIF(A21:G21,"28")</f>
        <v>0</v>
      </c>
      <c r="E135" s="94">
        <f>COUNTIF(A24:G24,"28")</f>
        <v>0</v>
      </c>
      <c r="F135" s="94">
        <f>COUNTIF(A27:G27,"28")</f>
        <v>0</v>
      </c>
      <c r="G135" s="94">
        <f>COUNTIF(A30:G30,"28")</f>
        <v>0</v>
      </c>
      <c r="H135" s="94">
        <f>COUNTIF(A33:G33,"28")</f>
        <v>0</v>
      </c>
      <c r="I135" s="94">
        <f>COUNTIF(A36:G36,"28")</f>
        <v>0</v>
      </c>
      <c r="J135" s="94">
        <f>COUNTIF(A39:G39,"28")</f>
        <v>0</v>
      </c>
      <c r="K135" s="94"/>
      <c r="L135" s="94"/>
      <c r="M135" s="94"/>
      <c r="N135" s="94"/>
      <c r="O135" s="96">
        <f>SUM(A135:N135)</f>
        <v>0</v>
      </c>
      <c r="P135" s="97">
        <f>O135/60</f>
        <v>0</v>
      </c>
      <c r="Q135" s="94"/>
      <c r="R135" s="24"/>
      <c r="S135" s="24"/>
      <c r="T135" s="24"/>
      <c r="U135" s="24"/>
      <c r="V135" s="24"/>
      <c r="W135" s="24"/>
      <c r="X135" s="24"/>
      <c r="Y135" s="26"/>
      <c r="Z135" s="28"/>
      <c r="AB135" s="20"/>
    </row>
    <row r="136" spans="1:28" ht="25.5" x14ac:dyDescent="0.2">
      <c r="A136" s="94" t="s">
        <v>4</v>
      </c>
      <c r="B136" s="94"/>
      <c r="C136" s="94"/>
      <c r="D136" s="94"/>
      <c r="E136" s="94"/>
      <c r="F136" s="94"/>
      <c r="G136" s="94"/>
      <c r="H136" s="94"/>
      <c r="I136" s="94"/>
      <c r="J136" s="94"/>
      <c r="K136" s="94"/>
      <c r="L136" s="94"/>
      <c r="M136" s="94"/>
      <c r="N136" s="94"/>
      <c r="O136" s="95" t="s">
        <v>104</v>
      </c>
      <c r="P136" s="95">
        <v>29</v>
      </c>
      <c r="Q136" s="94"/>
      <c r="R136" s="24"/>
      <c r="S136" s="24"/>
      <c r="T136" s="24"/>
      <c r="U136" s="24"/>
      <c r="V136" s="24"/>
      <c r="W136" s="24"/>
      <c r="X136" s="24"/>
      <c r="Y136" s="27"/>
      <c r="Z136" s="27"/>
      <c r="AB136" s="20"/>
    </row>
    <row r="137" spans="1:28" x14ac:dyDescent="0.2">
      <c r="A137" s="94">
        <f>COUNTIF(A12:G12,"29")</f>
        <v>0</v>
      </c>
      <c r="B137" s="94">
        <f>COUNTIF(A15:G15,"29")</f>
        <v>0</v>
      </c>
      <c r="C137" s="94">
        <f>COUNTIF(A18:G18,"29")</f>
        <v>0</v>
      </c>
      <c r="D137" s="94">
        <f>COUNTIF(A21:G21,"29")</f>
        <v>0</v>
      </c>
      <c r="E137" s="94">
        <f>COUNTIF(A24:G24,"29")</f>
        <v>0</v>
      </c>
      <c r="F137" s="94">
        <f>COUNTIF(A27:G27,"29")</f>
        <v>0</v>
      </c>
      <c r="G137" s="94">
        <f>COUNTIF(A30:G30,"29")</f>
        <v>0</v>
      </c>
      <c r="H137" s="94">
        <f>COUNTIF(A33:G33,"29")</f>
        <v>0</v>
      </c>
      <c r="I137" s="94">
        <f>COUNTIF(A36:G36,"29")</f>
        <v>0</v>
      </c>
      <c r="J137" s="94">
        <f>COUNTIF(A39:G39,"29")</f>
        <v>0</v>
      </c>
      <c r="K137" s="94"/>
      <c r="L137" s="94"/>
      <c r="M137" s="94"/>
      <c r="N137" s="94"/>
      <c r="O137" s="96">
        <f>SUM(A137:N137)</f>
        <v>0</v>
      </c>
      <c r="P137" s="97">
        <f>O137/60</f>
        <v>0</v>
      </c>
      <c r="Q137" s="94"/>
      <c r="R137" s="24"/>
      <c r="S137" s="24"/>
      <c r="T137" s="24"/>
      <c r="U137" s="24"/>
      <c r="V137" s="24"/>
      <c r="W137" s="24"/>
      <c r="X137" s="24"/>
      <c r="Y137" s="26"/>
      <c r="Z137" s="28"/>
      <c r="AB137" s="20"/>
    </row>
    <row r="138" spans="1:28" ht="25.5" x14ac:dyDescent="0.2">
      <c r="A138" s="94" t="s">
        <v>5</v>
      </c>
      <c r="B138" s="94"/>
      <c r="C138" s="94"/>
      <c r="D138" s="94"/>
      <c r="E138" s="94"/>
      <c r="F138" s="94"/>
      <c r="G138" s="94"/>
      <c r="H138" s="94"/>
      <c r="I138" s="94"/>
      <c r="J138" s="94"/>
      <c r="K138" s="94"/>
      <c r="L138" s="94"/>
      <c r="M138" s="94"/>
      <c r="N138" s="94"/>
      <c r="O138" s="95" t="s">
        <v>59</v>
      </c>
      <c r="P138" s="95">
        <v>30</v>
      </c>
      <c r="Q138" s="94"/>
      <c r="R138" s="24"/>
      <c r="S138" s="24"/>
      <c r="T138" s="24"/>
      <c r="U138" s="24"/>
      <c r="V138" s="24"/>
      <c r="W138" s="24"/>
      <c r="X138" s="24"/>
      <c r="Y138" s="27"/>
      <c r="Z138" s="27"/>
      <c r="AB138" s="20"/>
    </row>
    <row r="139" spans="1:28" x14ac:dyDescent="0.2">
      <c r="A139" s="94">
        <f>COUNTIF(A12:G12,"30")</f>
        <v>0</v>
      </c>
      <c r="B139" s="94">
        <f>COUNTIF(A15:G15,"30")</f>
        <v>0</v>
      </c>
      <c r="C139" s="94">
        <f>COUNTIF(A18:G18,"30")</f>
        <v>0</v>
      </c>
      <c r="D139" s="94">
        <f>COUNTIF(A21:G21,"30")</f>
        <v>0</v>
      </c>
      <c r="E139" s="94">
        <f>COUNTIF(A24:G24,"30")</f>
        <v>0</v>
      </c>
      <c r="F139" s="94">
        <f>COUNTIF(A27:G27,"30")</f>
        <v>0</v>
      </c>
      <c r="G139" s="94">
        <f>COUNTIF(A30:G30,"30")</f>
        <v>0</v>
      </c>
      <c r="H139" s="94">
        <f>COUNTIF(A33:G33,"30")</f>
        <v>0</v>
      </c>
      <c r="I139" s="94">
        <f>COUNTIF(A36:G36,"30")</f>
        <v>0</v>
      </c>
      <c r="J139" s="94">
        <f>COUNTIF(A39:G39,"30")</f>
        <v>0</v>
      </c>
      <c r="K139" s="94"/>
      <c r="L139" s="94"/>
      <c r="M139" s="94"/>
      <c r="N139" s="94"/>
      <c r="O139" s="96">
        <f>SUM(A139:N139)</f>
        <v>0</v>
      </c>
      <c r="P139" s="97">
        <f>O139/60</f>
        <v>0</v>
      </c>
      <c r="Q139" s="94"/>
      <c r="R139" s="24"/>
      <c r="S139" s="24"/>
      <c r="T139" s="24"/>
      <c r="U139" s="24"/>
      <c r="V139" s="24"/>
      <c r="W139" s="24"/>
      <c r="X139" s="24"/>
      <c r="Y139" s="26"/>
      <c r="Z139" s="28"/>
      <c r="AB139" s="20"/>
    </row>
    <row r="140" spans="1:28" ht="25.5" x14ac:dyDescent="0.2">
      <c r="A140" s="94" t="s">
        <v>6</v>
      </c>
      <c r="B140" s="94"/>
      <c r="C140" s="94"/>
      <c r="D140" s="94"/>
      <c r="E140" s="94"/>
      <c r="F140" s="94"/>
      <c r="G140" s="94"/>
      <c r="H140" s="94"/>
      <c r="I140" s="94"/>
      <c r="J140" s="94"/>
      <c r="K140" s="94"/>
      <c r="L140" s="94"/>
      <c r="M140" s="94"/>
      <c r="N140" s="94"/>
      <c r="O140" s="95" t="s">
        <v>60</v>
      </c>
      <c r="P140" s="95">
        <v>31</v>
      </c>
      <c r="Q140" s="94"/>
      <c r="R140" s="24"/>
      <c r="S140" s="24"/>
      <c r="T140" s="24"/>
      <c r="U140" s="24"/>
      <c r="V140" s="24"/>
      <c r="W140" s="24"/>
      <c r="X140" s="24"/>
      <c r="Y140" s="27"/>
      <c r="Z140" s="27"/>
      <c r="AB140" s="20"/>
    </row>
    <row r="141" spans="1:28" x14ac:dyDescent="0.2">
      <c r="A141" s="94">
        <f>COUNTIF(A12:G12,"31")</f>
        <v>0</v>
      </c>
      <c r="B141" s="94">
        <f>COUNTIF(A15:G15,"31")</f>
        <v>0</v>
      </c>
      <c r="C141" s="94">
        <f>COUNTIF(A18:G18,"31")</f>
        <v>0</v>
      </c>
      <c r="D141" s="94">
        <f>COUNTIF(A21:G21,"31")</f>
        <v>0</v>
      </c>
      <c r="E141" s="94">
        <f>COUNTIF(A24:G24,"31")</f>
        <v>0</v>
      </c>
      <c r="F141" s="94">
        <f>COUNTIF(A27:G27,"31")</f>
        <v>0</v>
      </c>
      <c r="G141" s="94">
        <f>COUNTIF(A30:G30,"31")</f>
        <v>0</v>
      </c>
      <c r="H141" s="94">
        <f>COUNTIF(A33:G33,"31")</f>
        <v>0</v>
      </c>
      <c r="I141" s="94">
        <f>COUNTIF(A36:G36,"31")</f>
        <v>0</v>
      </c>
      <c r="J141" s="94">
        <f>COUNTIF(A39:G39,"31")</f>
        <v>0</v>
      </c>
      <c r="K141" s="94"/>
      <c r="L141" s="94"/>
      <c r="M141" s="94"/>
      <c r="N141" s="94"/>
      <c r="O141" s="96">
        <f>SUM(A141:N141)</f>
        <v>0</v>
      </c>
      <c r="P141" s="97">
        <f>O141/60</f>
        <v>0</v>
      </c>
      <c r="Q141" s="94"/>
      <c r="R141" s="24"/>
      <c r="S141" s="24"/>
      <c r="T141" s="24"/>
      <c r="U141" s="24"/>
      <c r="V141" s="24"/>
      <c r="W141" s="24"/>
      <c r="X141" s="24"/>
      <c r="Y141" s="26"/>
      <c r="Z141" s="28"/>
      <c r="AB141" s="20"/>
    </row>
    <row r="142" spans="1:28" ht="25.5" x14ac:dyDescent="0.2">
      <c r="A142" s="94" t="s">
        <v>7</v>
      </c>
      <c r="B142" s="94"/>
      <c r="C142" s="94"/>
      <c r="D142" s="94"/>
      <c r="E142" s="94"/>
      <c r="F142" s="94"/>
      <c r="G142" s="94"/>
      <c r="H142" s="94"/>
      <c r="I142" s="94"/>
      <c r="J142" s="94"/>
      <c r="K142" s="94"/>
      <c r="L142" s="94"/>
      <c r="M142" s="94"/>
      <c r="N142" s="94"/>
      <c r="O142" s="95" t="s">
        <v>61</v>
      </c>
      <c r="P142" s="95">
        <v>32</v>
      </c>
      <c r="Q142" s="94"/>
      <c r="R142" s="24"/>
      <c r="S142" s="24"/>
      <c r="T142" s="24"/>
      <c r="U142" s="24"/>
      <c r="V142" s="24"/>
      <c r="W142" s="24"/>
      <c r="X142" s="24"/>
      <c r="Y142" s="27"/>
      <c r="Z142" s="27"/>
      <c r="AB142" s="20"/>
    </row>
    <row r="143" spans="1:28" x14ac:dyDescent="0.2">
      <c r="A143" s="94">
        <f>COUNTIF(A12:G12,"32")</f>
        <v>0</v>
      </c>
      <c r="B143" s="94">
        <f>COUNTIF(A15:G15,"32")</f>
        <v>0</v>
      </c>
      <c r="C143" s="94">
        <f>COUNTIF(A18:G18,"32")</f>
        <v>0</v>
      </c>
      <c r="D143" s="94">
        <f>COUNTIF(A21:G21,"32")</f>
        <v>0</v>
      </c>
      <c r="E143" s="94">
        <f>COUNTIF(A24:G24,"32")</f>
        <v>0</v>
      </c>
      <c r="F143" s="94">
        <f>COUNTIF(A27:G27,"32")</f>
        <v>0</v>
      </c>
      <c r="G143" s="94">
        <f>COUNTIF(A30:G30,"32")</f>
        <v>0</v>
      </c>
      <c r="H143" s="94">
        <f>COUNTIF(A33:G33,"32")</f>
        <v>0</v>
      </c>
      <c r="I143" s="94">
        <f>COUNTIF(A36:G36,"32")</f>
        <v>0</v>
      </c>
      <c r="J143" s="94">
        <f>COUNTIF(A39:G39,"32")</f>
        <v>0</v>
      </c>
      <c r="K143" s="94"/>
      <c r="L143" s="94"/>
      <c r="M143" s="94"/>
      <c r="N143" s="94"/>
      <c r="O143" s="96">
        <f>SUM(A143:N143)</f>
        <v>0</v>
      </c>
      <c r="P143" s="97">
        <f>O143/60</f>
        <v>0</v>
      </c>
      <c r="Q143" s="94"/>
      <c r="R143" s="24"/>
      <c r="S143" s="24"/>
      <c r="T143" s="24"/>
      <c r="U143" s="24"/>
      <c r="V143" s="24"/>
      <c r="W143" s="24"/>
      <c r="X143" s="24"/>
      <c r="Y143" s="26"/>
      <c r="Z143" s="28"/>
      <c r="AB143" s="20"/>
    </row>
    <row r="144" spans="1:28" ht="25.5" x14ac:dyDescent="0.2">
      <c r="A144" s="94" t="s">
        <v>8</v>
      </c>
      <c r="B144" s="94"/>
      <c r="C144" s="94"/>
      <c r="D144" s="94"/>
      <c r="E144" s="94"/>
      <c r="F144" s="94"/>
      <c r="G144" s="94"/>
      <c r="H144" s="94"/>
      <c r="I144" s="94"/>
      <c r="J144" s="94"/>
      <c r="K144" s="94"/>
      <c r="L144" s="94"/>
      <c r="M144" s="94"/>
      <c r="N144" s="94"/>
      <c r="O144" s="95" t="s">
        <v>62</v>
      </c>
      <c r="P144" s="95">
        <v>33</v>
      </c>
      <c r="Q144" s="94"/>
      <c r="R144" s="24"/>
      <c r="S144" s="24"/>
      <c r="T144" s="24"/>
      <c r="U144" s="24"/>
      <c r="V144" s="24"/>
      <c r="W144" s="24"/>
      <c r="X144" s="24"/>
      <c r="Y144" s="27"/>
      <c r="Z144" s="27"/>
      <c r="AB144" s="20"/>
    </row>
    <row r="145" spans="1:28" x14ac:dyDescent="0.2">
      <c r="A145" s="94">
        <f>COUNTIF(A12:G12,"33")</f>
        <v>0</v>
      </c>
      <c r="B145" s="94">
        <f>COUNTIF(A15:G15,"33")</f>
        <v>0</v>
      </c>
      <c r="C145" s="94">
        <f>COUNTIF(A18:G18,"33")</f>
        <v>0</v>
      </c>
      <c r="D145" s="94">
        <f>COUNTIF(A21:G21,"33")</f>
        <v>0</v>
      </c>
      <c r="E145" s="94">
        <f>COUNTIF(A24:G24,"33")</f>
        <v>0</v>
      </c>
      <c r="F145" s="94">
        <f>COUNTIF(A27:G27,"33")</f>
        <v>0</v>
      </c>
      <c r="G145" s="94">
        <f>COUNTIF(A30:G30,"33")</f>
        <v>0</v>
      </c>
      <c r="H145" s="94">
        <f>COUNTIF(A33:G33,"33")</f>
        <v>0</v>
      </c>
      <c r="I145" s="94">
        <f>COUNTIF(A36:G36,"33")</f>
        <v>0</v>
      </c>
      <c r="J145" s="94">
        <f>COUNTIF(A39:G39,"33")</f>
        <v>0</v>
      </c>
      <c r="K145" s="94"/>
      <c r="L145" s="94"/>
      <c r="M145" s="94"/>
      <c r="N145" s="94"/>
      <c r="O145" s="96">
        <f>SUM(A145:N145)</f>
        <v>0</v>
      </c>
      <c r="P145" s="97">
        <f>O145/60</f>
        <v>0</v>
      </c>
      <c r="Q145" s="94"/>
      <c r="R145" s="24"/>
      <c r="S145" s="24"/>
      <c r="T145" s="24"/>
      <c r="U145" s="24"/>
      <c r="V145" s="24"/>
      <c r="W145" s="24"/>
      <c r="X145" s="24"/>
      <c r="Y145" s="26"/>
      <c r="Z145" s="28"/>
      <c r="AB145" s="20"/>
    </row>
    <row r="146" spans="1:28" ht="25.5" x14ac:dyDescent="0.2">
      <c r="A146" s="94" t="s">
        <v>9</v>
      </c>
      <c r="B146" s="94"/>
      <c r="C146" s="94"/>
      <c r="D146" s="94"/>
      <c r="E146" s="94"/>
      <c r="F146" s="94"/>
      <c r="G146" s="94"/>
      <c r="H146" s="94"/>
      <c r="I146" s="94"/>
      <c r="J146" s="94"/>
      <c r="K146" s="94"/>
      <c r="L146" s="94"/>
      <c r="M146" s="94"/>
      <c r="N146" s="94"/>
      <c r="O146" s="95" t="s">
        <v>63</v>
      </c>
      <c r="P146" s="95">
        <v>34</v>
      </c>
      <c r="Q146" s="94"/>
      <c r="R146" s="24"/>
      <c r="S146" s="24"/>
      <c r="T146" s="24"/>
      <c r="U146" s="24"/>
      <c r="V146" s="24"/>
      <c r="W146" s="24"/>
      <c r="X146" s="24"/>
      <c r="Y146" s="27"/>
      <c r="Z146" s="27"/>
      <c r="AB146" s="20"/>
    </row>
    <row r="147" spans="1:28" x14ac:dyDescent="0.2">
      <c r="A147" s="94">
        <f>COUNTIF(A12:G12,"34")</f>
        <v>0</v>
      </c>
      <c r="B147" s="94">
        <f>COUNTIF(A15:G15,"34")</f>
        <v>0</v>
      </c>
      <c r="C147" s="94">
        <f>COUNTIF(A18:G18,"34")</f>
        <v>0</v>
      </c>
      <c r="D147" s="94">
        <f>COUNTIF(A21:G21,"34")</f>
        <v>0</v>
      </c>
      <c r="E147" s="94">
        <f>COUNTIF(A24:G24,"34")</f>
        <v>0</v>
      </c>
      <c r="F147" s="94">
        <f>COUNTIF(A27:G27,"34")</f>
        <v>0</v>
      </c>
      <c r="G147" s="94">
        <f>COUNTIF(A30:G30,"34")</f>
        <v>0</v>
      </c>
      <c r="H147" s="94">
        <f>COUNTIF(A33:G33,"34")</f>
        <v>0</v>
      </c>
      <c r="I147" s="94">
        <f>COUNTIF(A36:G36,"34")</f>
        <v>0</v>
      </c>
      <c r="J147" s="94">
        <f>COUNTIF(A39:G39,"34")</f>
        <v>0</v>
      </c>
      <c r="K147" s="94"/>
      <c r="L147" s="94"/>
      <c r="M147" s="94"/>
      <c r="N147" s="94"/>
      <c r="O147" s="96">
        <f>SUM(A147:N147)</f>
        <v>0</v>
      </c>
      <c r="P147" s="97">
        <f>O147/60</f>
        <v>0</v>
      </c>
      <c r="Q147" s="94"/>
      <c r="R147" s="24"/>
      <c r="S147" s="24"/>
      <c r="T147" s="24"/>
      <c r="U147" s="24"/>
      <c r="V147" s="24"/>
      <c r="W147" s="24"/>
      <c r="X147" s="24"/>
      <c r="Y147" s="26"/>
      <c r="Z147" s="28"/>
      <c r="AB147" s="20"/>
    </row>
    <row r="148" spans="1:28" ht="25.5" x14ac:dyDescent="0.2">
      <c r="A148" s="190" t="s">
        <v>10</v>
      </c>
      <c r="B148" s="94"/>
      <c r="C148" s="94"/>
      <c r="D148" s="94"/>
      <c r="E148" s="94"/>
      <c r="F148" s="94"/>
      <c r="G148" s="94"/>
      <c r="H148" s="94"/>
      <c r="I148" s="94"/>
      <c r="J148" s="94"/>
      <c r="K148" s="94"/>
      <c r="L148" s="94"/>
      <c r="M148" s="94"/>
      <c r="N148" s="94"/>
      <c r="O148" s="95" t="s">
        <v>64</v>
      </c>
      <c r="P148" s="95">
        <v>35</v>
      </c>
      <c r="Q148" s="94"/>
      <c r="R148" s="24"/>
      <c r="S148" s="24"/>
      <c r="T148" s="24"/>
      <c r="U148" s="24"/>
      <c r="V148" s="24"/>
      <c r="W148" s="24"/>
      <c r="X148" s="24"/>
      <c r="Y148" s="27"/>
      <c r="Z148" s="27"/>
      <c r="AB148" s="20"/>
    </row>
    <row r="149" spans="1:28" x14ac:dyDescent="0.2">
      <c r="A149" s="94">
        <f>COUNTIF(A12:G12,"35")</f>
        <v>0</v>
      </c>
      <c r="B149" s="94">
        <f>COUNTIF(A15:G15,"35")</f>
        <v>0</v>
      </c>
      <c r="C149" s="94">
        <f>COUNTIF(A18:G18,"35")</f>
        <v>0</v>
      </c>
      <c r="D149" s="94">
        <f>COUNTIF(A21:G21,"35")</f>
        <v>0</v>
      </c>
      <c r="E149" s="94">
        <f>COUNTIF(A24:G24,"35")</f>
        <v>0</v>
      </c>
      <c r="F149" s="94">
        <f>COUNTIF(A27:G27,"35")</f>
        <v>0</v>
      </c>
      <c r="G149" s="94">
        <f>COUNTIF(A30:G30,"35")</f>
        <v>0</v>
      </c>
      <c r="H149" s="94">
        <f>COUNTIF(A33:G33,"35")</f>
        <v>0</v>
      </c>
      <c r="I149" s="94">
        <f>COUNTIF(A36:G36,"35")</f>
        <v>0</v>
      </c>
      <c r="J149" s="94">
        <f>COUNTIF(A39:G39,"35")</f>
        <v>0</v>
      </c>
      <c r="K149" s="94"/>
      <c r="L149" s="94"/>
      <c r="M149" s="94"/>
      <c r="N149" s="94"/>
      <c r="O149" s="96">
        <f>SUM(A149:N149)</f>
        <v>0</v>
      </c>
      <c r="P149" s="97">
        <f>O149/60</f>
        <v>0</v>
      </c>
      <c r="Q149" s="94"/>
      <c r="R149" s="24"/>
      <c r="S149" s="24"/>
      <c r="T149" s="24"/>
      <c r="U149" s="24"/>
      <c r="V149" s="24"/>
      <c r="W149" s="24"/>
      <c r="X149" s="24"/>
      <c r="Y149" s="26"/>
      <c r="Z149" s="28"/>
      <c r="AB149" s="20"/>
    </row>
    <row r="150" spans="1:28" ht="25.5" x14ac:dyDescent="0.2">
      <c r="A150" s="94" t="s">
        <v>11</v>
      </c>
      <c r="B150" s="94"/>
      <c r="C150" s="94"/>
      <c r="D150" s="94"/>
      <c r="E150" s="94"/>
      <c r="F150" s="94"/>
      <c r="G150" s="94"/>
      <c r="H150" s="94"/>
      <c r="I150" s="94"/>
      <c r="J150" s="94"/>
      <c r="K150" s="94"/>
      <c r="L150" s="94"/>
      <c r="M150" s="94"/>
      <c r="N150" s="94"/>
      <c r="O150" s="95" t="s">
        <v>65</v>
      </c>
      <c r="P150" s="95">
        <v>36</v>
      </c>
      <c r="Q150" s="94"/>
      <c r="R150" s="24"/>
      <c r="S150" s="24"/>
      <c r="T150" s="24"/>
      <c r="U150" s="24"/>
      <c r="V150" s="24"/>
      <c r="W150" s="24"/>
      <c r="X150" s="24"/>
      <c r="Y150" s="27"/>
      <c r="Z150" s="27"/>
      <c r="AB150" s="20"/>
    </row>
    <row r="151" spans="1:28" x14ac:dyDescent="0.2">
      <c r="A151" s="94">
        <f>COUNTIF(A12:G12,"36")</f>
        <v>0</v>
      </c>
      <c r="B151" s="94">
        <f>COUNTIF(A15:G15,"36")</f>
        <v>0</v>
      </c>
      <c r="C151" s="94">
        <f>COUNTIF(A18:G18,"36")</f>
        <v>0</v>
      </c>
      <c r="D151" s="94">
        <f>COUNTIF(A21:G21,"36")</f>
        <v>0</v>
      </c>
      <c r="E151" s="94">
        <f>COUNTIF(A24:G24,"36")</f>
        <v>0</v>
      </c>
      <c r="F151" s="94">
        <f>COUNTIF(A27:G27,"36")</f>
        <v>0</v>
      </c>
      <c r="G151" s="94">
        <f>COUNTIF(A30:G30,"36")</f>
        <v>0</v>
      </c>
      <c r="H151" s="94">
        <f>COUNTIF(A33:G33,"36")</f>
        <v>0</v>
      </c>
      <c r="I151" s="94">
        <f>COUNTIF(A36:G36,"36")</f>
        <v>0</v>
      </c>
      <c r="J151" s="94">
        <f>COUNTIF(A39:G39,"36")</f>
        <v>0</v>
      </c>
      <c r="K151" s="94"/>
      <c r="L151" s="94"/>
      <c r="M151" s="94"/>
      <c r="N151" s="94"/>
      <c r="O151" s="96">
        <f>SUM(A151:N151)</f>
        <v>0</v>
      </c>
      <c r="P151" s="97">
        <f>O151/60</f>
        <v>0</v>
      </c>
      <c r="Q151" s="94"/>
      <c r="R151" s="24"/>
      <c r="S151" s="24"/>
      <c r="T151" s="24"/>
      <c r="U151" s="24"/>
      <c r="V151" s="24"/>
      <c r="W151" s="24"/>
      <c r="X151" s="24"/>
      <c r="Y151" s="26"/>
      <c r="Z151" s="28"/>
      <c r="AB151" s="20"/>
    </row>
    <row r="152" spans="1:28" ht="25.5" x14ac:dyDescent="0.2">
      <c r="A152" s="94" t="s">
        <v>18</v>
      </c>
      <c r="B152" s="94"/>
      <c r="C152" s="94"/>
      <c r="D152" s="94"/>
      <c r="E152" s="94"/>
      <c r="F152" s="94"/>
      <c r="G152" s="94"/>
      <c r="H152" s="94"/>
      <c r="I152" s="94"/>
      <c r="J152" s="94"/>
      <c r="K152" s="94"/>
      <c r="L152" s="94"/>
      <c r="M152" s="94"/>
      <c r="N152" s="94"/>
      <c r="O152" s="95" t="s">
        <v>66</v>
      </c>
      <c r="P152" s="95">
        <v>37</v>
      </c>
      <c r="Q152" s="94"/>
      <c r="R152" s="24"/>
      <c r="S152" s="24"/>
      <c r="T152" s="24"/>
      <c r="U152" s="24"/>
      <c r="V152" s="24"/>
      <c r="W152" s="24"/>
      <c r="X152" s="24"/>
      <c r="Y152" s="27"/>
      <c r="Z152" s="27"/>
      <c r="AB152" s="20"/>
    </row>
    <row r="153" spans="1:28" x14ac:dyDescent="0.2">
      <c r="A153" s="94">
        <f>COUNTIF(A12:G12,"37")</f>
        <v>0</v>
      </c>
      <c r="B153" s="94">
        <f>COUNTIF(A15:G15,"37")</f>
        <v>0</v>
      </c>
      <c r="C153" s="94">
        <f>COUNTIF(A18:G18,"37")</f>
        <v>0</v>
      </c>
      <c r="D153" s="94">
        <f>COUNTIF(A21:G21,"37")</f>
        <v>0</v>
      </c>
      <c r="E153" s="94">
        <f>COUNTIF(A24:G24,"37")</f>
        <v>0</v>
      </c>
      <c r="F153" s="94">
        <f>COUNTIF(A27:G27,"37")</f>
        <v>0</v>
      </c>
      <c r="G153" s="94">
        <f>COUNTIF(A30:G30,"37")</f>
        <v>0</v>
      </c>
      <c r="H153" s="94">
        <f>COUNTIF(A33:G33,"37")</f>
        <v>0</v>
      </c>
      <c r="I153" s="94">
        <f>COUNTIF(A36:G36,"37")</f>
        <v>0</v>
      </c>
      <c r="J153" s="94">
        <f>COUNTIF(A39:G39,"37")</f>
        <v>0</v>
      </c>
      <c r="K153" s="94"/>
      <c r="L153" s="94"/>
      <c r="M153" s="94"/>
      <c r="N153" s="94"/>
      <c r="O153" s="96">
        <f>SUM(A153:N153)</f>
        <v>0</v>
      </c>
      <c r="P153" s="97">
        <f>O153/60</f>
        <v>0</v>
      </c>
      <c r="Q153" s="94"/>
      <c r="R153" s="24"/>
      <c r="S153" s="24"/>
      <c r="T153" s="24"/>
      <c r="U153" s="24"/>
      <c r="V153" s="24"/>
      <c r="W153" s="24"/>
      <c r="X153" s="24"/>
      <c r="Y153" s="26"/>
      <c r="Z153" s="28"/>
      <c r="AB153" s="20"/>
    </row>
    <row r="154" spans="1:28" ht="25.5" x14ac:dyDescent="0.2">
      <c r="A154" s="94" t="s">
        <v>19</v>
      </c>
      <c r="B154" s="94"/>
      <c r="C154" s="94"/>
      <c r="D154" s="94"/>
      <c r="E154" s="94"/>
      <c r="F154" s="94"/>
      <c r="G154" s="94"/>
      <c r="H154" s="94"/>
      <c r="I154" s="94"/>
      <c r="J154" s="94"/>
      <c r="K154" s="94"/>
      <c r="L154" s="94"/>
      <c r="M154" s="94"/>
      <c r="N154" s="94"/>
      <c r="O154" s="95" t="s">
        <v>67</v>
      </c>
      <c r="P154" s="95">
        <v>38</v>
      </c>
      <c r="Q154" s="94"/>
      <c r="R154" s="24"/>
      <c r="S154" s="24"/>
      <c r="T154" s="24"/>
      <c r="U154" s="24"/>
      <c r="V154" s="24"/>
      <c r="W154" s="24"/>
      <c r="X154" s="24"/>
      <c r="Y154" s="27"/>
      <c r="Z154" s="27"/>
      <c r="AB154" s="20"/>
    </row>
    <row r="155" spans="1:28" x14ac:dyDescent="0.2">
      <c r="A155" s="94">
        <f>COUNTIF(A12:G12,"38")</f>
        <v>0</v>
      </c>
      <c r="B155" s="94">
        <f>COUNTIF(A15:G15,"38")</f>
        <v>0</v>
      </c>
      <c r="C155" s="94">
        <f>COUNTIF(A18:G18,"38")</f>
        <v>0</v>
      </c>
      <c r="D155" s="94">
        <f>COUNTIF(A21:G21,"38")</f>
        <v>0</v>
      </c>
      <c r="E155" s="94">
        <f>COUNTIF(A24:G24,"38")</f>
        <v>0</v>
      </c>
      <c r="F155" s="94">
        <f>COUNTIF(A27:G27,"38")</f>
        <v>0</v>
      </c>
      <c r="G155" s="94">
        <f>COUNTIF(A30:G30,"38")</f>
        <v>0</v>
      </c>
      <c r="H155" s="94">
        <f>COUNTIF(A33:G33,"38")</f>
        <v>0</v>
      </c>
      <c r="I155" s="94">
        <f>COUNTIF(A36:G36,"38")</f>
        <v>0</v>
      </c>
      <c r="J155" s="94">
        <f>COUNTIF(A39:G39,"38")</f>
        <v>0</v>
      </c>
      <c r="K155" s="94"/>
      <c r="L155" s="94"/>
      <c r="M155" s="94"/>
      <c r="N155" s="94"/>
      <c r="O155" s="96">
        <f>SUM(A155:N155)</f>
        <v>0</v>
      </c>
      <c r="P155" s="97">
        <f>O155/60</f>
        <v>0</v>
      </c>
      <c r="Q155" s="94"/>
      <c r="R155" s="24"/>
      <c r="S155" s="24"/>
      <c r="T155" s="24"/>
      <c r="U155" s="24"/>
      <c r="V155" s="24"/>
      <c r="W155" s="24"/>
      <c r="X155" s="24"/>
      <c r="Y155" s="26"/>
      <c r="Z155" s="28"/>
      <c r="AB155" s="20"/>
    </row>
    <row r="156" spans="1:28" ht="25.5" x14ac:dyDescent="0.2">
      <c r="A156" s="190" t="s">
        <v>20</v>
      </c>
      <c r="B156" s="94"/>
      <c r="C156" s="94"/>
      <c r="D156" s="94"/>
      <c r="E156" s="94"/>
      <c r="F156" s="94"/>
      <c r="G156" s="94"/>
      <c r="H156" s="94"/>
      <c r="I156" s="94"/>
      <c r="J156" s="94"/>
      <c r="K156" s="94"/>
      <c r="L156" s="94"/>
      <c r="M156" s="94"/>
      <c r="N156" s="94"/>
      <c r="O156" s="95" t="s">
        <v>68</v>
      </c>
      <c r="P156" s="95">
        <v>39</v>
      </c>
      <c r="Q156" s="94"/>
      <c r="R156" s="24"/>
      <c r="S156" s="24"/>
      <c r="T156" s="24"/>
      <c r="U156" s="24"/>
      <c r="V156" s="24"/>
      <c r="W156" s="24"/>
      <c r="X156" s="24"/>
      <c r="Y156" s="27"/>
      <c r="Z156" s="27"/>
      <c r="AB156" s="20"/>
    </row>
    <row r="157" spans="1:28" x14ac:dyDescent="0.2">
      <c r="A157" s="190">
        <f>COUNTIF(A12:G12,"39")</f>
        <v>0</v>
      </c>
      <c r="B157" s="94">
        <f>COUNTIF(A15:G15,"39")</f>
        <v>0</v>
      </c>
      <c r="C157" s="94">
        <f>COUNTIF(A18:G18,"39")</f>
        <v>0</v>
      </c>
      <c r="D157" s="94">
        <f>COUNTIF(A21:G21,"39")</f>
        <v>0</v>
      </c>
      <c r="E157" s="94">
        <f>COUNTIF(A24:G24,"39")</f>
        <v>0</v>
      </c>
      <c r="F157" s="94">
        <f>COUNTIF(A27:G27,"39")</f>
        <v>0</v>
      </c>
      <c r="G157" s="94">
        <f>COUNTIF(A30:G30,"39")</f>
        <v>0</v>
      </c>
      <c r="H157" s="94">
        <f>COUNTIF(A33:G33,"39")</f>
        <v>0</v>
      </c>
      <c r="I157" s="94">
        <f>COUNTIF(A36:G36,"39")</f>
        <v>0</v>
      </c>
      <c r="J157" s="94">
        <f>COUNTIF(A39:G39,"39")</f>
        <v>0</v>
      </c>
      <c r="K157" s="94"/>
      <c r="L157" s="94"/>
      <c r="M157" s="94"/>
      <c r="N157" s="94"/>
      <c r="O157" s="96">
        <f>SUM(A157:N157)</f>
        <v>0</v>
      </c>
      <c r="P157" s="97">
        <f>O157/60</f>
        <v>0</v>
      </c>
      <c r="Q157" s="94"/>
      <c r="R157" s="24"/>
      <c r="S157" s="24"/>
      <c r="T157" s="24"/>
      <c r="U157" s="24"/>
      <c r="V157" s="24"/>
      <c r="W157" s="24"/>
      <c r="X157" s="24"/>
      <c r="Y157" s="26"/>
      <c r="Z157" s="28"/>
      <c r="AB157" s="20"/>
    </row>
    <row r="158" spans="1:28" ht="25.5" x14ac:dyDescent="0.2">
      <c r="A158" s="94" t="s">
        <v>21</v>
      </c>
      <c r="B158" s="94"/>
      <c r="C158" s="94"/>
      <c r="D158" s="94"/>
      <c r="E158" s="94"/>
      <c r="F158" s="94"/>
      <c r="G158" s="94"/>
      <c r="H158" s="94"/>
      <c r="I158" s="94"/>
      <c r="J158" s="94"/>
      <c r="K158" s="94"/>
      <c r="L158" s="94"/>
      <c r="M158" s="94"/>
      <c r="N158" s="94"/>
      <c r="O158" s="95" t="s">
        <v>12</v>
      </c>
      <c r="P158" s="95">
        <v>40</v>
      </c>
      <c r="Q158" s="94"/>
      <c r="R158" s="24"/>
      <c r="S158" s="24"/>
      <c r="T158" s="24"/>
      <c r="U158" s="24"/>
      <c r="V158" s="24"/>
      <c r="W158" s="24"/>
      <c r="X158" s="24"/>
      <c r="Y158" s="27"/>
      <c r="Z158" s="27"/>
      <c r="AB158" s="20"/>
    </row>
    <row r="159" spans="1:28" x14ac:dyDescent="0.2">
      <c r="A159" s="190">
        <f>COUNTIF(A12:G12,"40")</f>
        <v>0</v>
      </c>
      <c r="B159" s="94">
        <f>COUNTIF(A15:G15,"40")</f>
        <v>0</v>
      </c>
      <c r="C159" s="94">
        <f>COUNTIF(A18:G18,"40")</f>
        <v>0</v>
      </c>
      <c r="D159" s="94">
        <f>COUNTIF(A21:G21,"40")</f>
        <v>0</v>
      </c>
      <c r="E159" s="94">
        <f>COUNTIF(A24:G24,"40")</f>
        <v>0</v>
      </c>
      <c r="F159" s="94">
        <f>COUNTIF(A27:G27,"40")</f>
        <v>0</v>
      </c>
      <c r="G159" s="94">
        <f>COUNTIF(A30:G30,"40")</f>
        <v>0</v>
      </c>
      <c r="H159" s="94">
        <f>COUNTIF(A33:G33,"40")</f>
        <v>0</v>
      </c>
      <c r="I159" s="94">
        <f>COUNTIF(A36:G36,"40")</f>
        <v>0</v>
      </c>
      <c r="J159" s="94">
        <f>COUNTIF(A39:G39,"40")</f>
        <v>0</v>
      </c>
      <c r="K159" s="94"/>
      <c r="L159" s="94"/>
      <c r="M159" s="94"/>
      <c r="N159" s="94"/>
      <c r="O159" s="96">
        <f>SUM(A159:N159)</f>
        <v>0</v>
      </c>
      <c r="P159" s="97">
        <f>O159/60</f>
        <v>0</v>
      </c>
      <c r="Q159" s="94"/>
      <c r="R159" s="24"/>
      <c r="S159" s="24"/>
      <c r="T159" s="24"/>
      <c r="U159" s="24"/>
      <c r="V159" s="24"/>
      <c r="W159" s="24"/>
      <c r="X159" s="24"/>
      <c r="Y159" s="26"/>
      <c r="Z159" s="28"/>
      <c r="AB159" s="20"/>
    </row>
    <row r="160" spans="1:28" ht="25.5" x14ac:dyDescent="0.2">
      <c r="A160" s="190" t="s">
        <v>75</v>
      </c>
      <c r="B160" s="94"/>
      <c r="C160" s="94"/>
      <c r="D160" s="94"/>
      <c r="E160" s="94"/>
      <c r="F160" s="94"/>
      <c r="G160" s="94"/>
      <c r="H160" s="94"/>
      <c r="I160" s="94"/>
      <c r="J160" s="94"/>
      <c r="K160" s="94"/>
      <c r="L160" s="94"/>
      <c r="M160" s="94"/>
      <c r="N160" s="94"/>
      <c r="O160" s="95" t="s">
        <v>13</v>
      </c>
      <c r="P160" s="95">
        <v>41</v>
      </c>
      <c r="Q160" s="94"/>
      <c r="R160" s="24"/>
      <c r="S160" s="24"/>
      <c r="T160" s="24"/>
      <c r="U160" s="24"/>
      <c r="V160" s="24"/>
      <c r="W160" s="24"/>
      <c r="X160" s="24"/>
      <c r="Y160" s="27"/>
      <c r="Z160" s="27"/>
      <c r="AB160" s="20"/>
    </row>
    <row r="161" spans="1:28" x14ac:dyDescent="0.2">
      <c r="A161" s="190">
        <f>COUNTIF(A12:G12,"41")</f>
        <v>0</v>
      </c>
      <c r="B161" s="94">
        <f>COUNTIF(A15:G15,"41")</f>
        <v>0</v>
      </c>
      <c r="C161" s="94">
        <f>COUNTIF(A18:G18,"41")</f>
        <v>0</v>
      </c>
      <c r="D161" s="94">
        <f>COUNTIF(A21:G21,"41")</f>
        <v>0</v>
      </c>
      <c r="E161" s="94">
        <f>COUNTIF(A24:G24,"41")</f>
        <v>0</v>
      </c>
      <c r="F161" s="94">
        <f>COUNTIF(A27:G27,"41")</f>
        <v>0</v>
      </c>
      <c r="G161" s="94">
        <f>COUNTIF(A30:G30,"41")</f>
        <v>0</v>
      </c>
      <c r="H161" s="94">
        <f>COUNTIF(A33:G33,"41")</f>
        <v>0</v>
      </c>
      <c r="I161" s="94">
        <f>COUNTIF(A36:G36,"41")</f>
        <v>0</v>
      </c>
      <c r="J161" s="94">
        <f>COUNTIF(A39:G39,"41")</f>
        <v>0</v>
      </c>
      <c r="K161" s="94"/>
      <c r="L161" s="94"/>
      <c r="M161" s="94"/>
      <c r="N161" s="94"/>
      <c r="O161" s="96">
        <f>SUM(A161:N161)</f>
        <v>0</v>
      </c>
      <c r="P161" s="97">
        <f>O161/60</f>
        <v>0</v>
      </c>
      <c r="Q161" s="94"/>
      <c r="R161" s="24"/>
      <c r="S161" s="24"/>
      <c r="T161" s="24"/>
      <c r="U161" s="24"/>
      <c r="V161" s="24"/>
      <c r="W161" s="24"/>
      <c r="X161" s="24"/>
      <c r="Y161" s="26"/>
      <c r="Z161" s="28"/>
      <c r="AB161" s="20"/>
    </row>
    <row r="162" spans="1:28" ht="25.5" x14ac:dyDescent="0.2">
      <c r="A162" s="94" t="s">
        <v>76</v>
      </c>
      <c r="B162" s="94"/>
      <c r="C162" s="94"/>
      <c r="D162" s="94"/>
      <c r="E162" s="94"/>
      <c r="F162" s="94"/>
      <c r="G162" s="94"/>
      <c r="H162" s="94"/>
      <c r="I162" s="94"/>
      <c r="J162" s="94"/>
      <c r="K162" s="94"/>
      <c r="L162" s="94"/>
      <c r="M162" s="94"/>
      <c r="N162" s="94"/>
      <c r="O162" s="95" t="s">
        <v>14</v>
      </c>
      <c r="P162" s="95">
        <v>42</v>
      </c>
      <c r="Q162" s="94"/>
      <c r="R162" s="24"/>
      <c r="S162" s="24"/>
      <c r="T162" s="24"/>
      <c r="U162" s="24"/>
      <c r="V162" s="24"/>
      <c r="W162" s="24"/>
      <c r="X162" s="24"/>
      <c r="Y162" s="27"/>
      <c r="Z162" s="27"/>
      <c r="AB162" s="20"/>
    </row>
    <row r="163" spans="1:28" x14ac:dyDescent="0.2">
      <c r="A163" s="190">
        <f>COUNTIF(A12:G12,"42")</f>
        <v>0</v>
      </c>
      <c r="B163" s="94">
        <f>COUNTIF(A15:G15,"42")</f>
        <v>0</v>
      </c>
      <c r="C163" s="94">
        <f>COUNTIF(A18:G18,"42")</f>
        <v>0</v>
      </c>
      <c r="D163" s="94">
        <f>COUNTIF(A21:G21,"42")</f>
        <v>0</v>
      </c>
      <c r="E163" s="94">
        <f>COUNTIF(A24:G24,"42")</f>
        <v>0</v>
      </c>
      <c r="F163" s="94">
        <f>COUNTIF(A27:G27,"42")</f>
        <v>0</v>
      </c>
      <c r="G163" s="94">
        <f>COUNTIF(A30:G30,"42")</f>
        <v>0</v>
      </c>
      <c r="H163" s="94">
        <f>COUNTIF(A33:G33,"42")</f>
        <v>0</v>
      </c>
      <c r="I163" s="94">
        <f>COUNTIF(A36:G36,"42")</f>
        <v>0</v>
      </c>
      <c r="J163" s="94">
        <f>COUNTIF(A39:G39,"42")</f>
        <v>0</v>
      </c>
      <c r="K163" s="94"/>
      <c r="L163" s="94"/>
      <c r="M163" s="94"/>
      <c r="N163" s="94"/>
      <c r="O163" s="96">
        <f>SUM(A163:N163)</f>
        <v>0</v>
      </c>
      <c r="P163" s="97">
        <f>O163/60</f>
        <v>0</v>
      </c>
      <c r="Q163" s="94"/>
      <c r="R163" s="24"/>
      <c r="S163" s="24"/>
      <c r="T163" s="24"/>
      <c r="U163" s="24"/>
      <c r="V163" s="24"/>
      <c r="W163" s="24"/>
      <c r="X163" s="24"/>
      <c r="Y163" s="26"/>
      <c r="Z163" s="28"/>
      <c r="AB163" s="20"/>
    </row>
    <row r="164" spans="1:28" ht="25.5" x14ac:dyDescent="0.2">
      <c r="A164" s="94" t="s">
        <v>77</v>
      </c>
      <c r="B164" s="94"/>
      <c r="C164" s="94"/>
      <c r="D164" s="94"/>
      <c r="E164" s="94"/>
      <c r="F164" s="94"/>
      <c r="G164" s="94"/>
      <c r="H164" s="94"/>
      <c r="I164" s="94"/>
      <c r="J164" s="94"/>
      <c r="K164" s="94"/>
      <c r="L164" s="94"/>
      <c r="M164" s="94"/>
      <c r="N164" s="94"/>
      <c r="O164" s="95" t="s">
        <v>15</v>
      </c>
      <c r="P164" s="95">
        <v>43</v>
      </c>
      <c r="Q164" s="94"/>
      <c r="R164" s="24"/>
      <c r="S164" s="24"/>
      <c r="T164" s="24"/>
      <c r="U164" s="24"/>
      <c r="V164" s="24"/>
      <c r="W164" s="24"/>
      <c r="X164" s="24"/>
      <c r="Y164" s="27"/>
      <c r="Z164" s="27"/>
      <c r="AB164" s="20"/>
    </row>
    <row r="165" spans="1:28" x14ac:dyDescent="0.2">
      <c r="A165" s="190">
        <f>COUNTIF(A12:G12,"43")</f>
        <v>0</v>
      </c>
      <c r="B165" s="94">
        <f>COUNTIF(A15:G15,"43")</f>
        <v>0</v>
      </c>
      <c r="C165" s="94">
        <f>COUNTIF(A18:G18,"43")</f>
        <v>0</v>
      </c>
      <c r="D165" s="94">
        <f>COUNTIF(A21:G21,"43")</f>
        <v>0</v>
      </c>
      <c r="E165" s="94">
        <f>COUNTIF(A24:G24,"43")</f>
        <v>0</v>
      </c>
      <c r="F165" s="94">
        <f>COUNTIF(A27:G27,"43")</f>
        <v>0</v>
      </c>
      <c r="G165" s="94">
        <f>COUNTIF(A30:G30,"43")</f>
        <v>0</v>
      </c>
      <c r="H165" s="94">
        <f>COUNTIF(A33:G33,"43")</f>
        <v>0</v>
      </c>
      <c r="I165" s="94">
        <f>COUNTIF(A36:G36,"43")</f>
        <v>0</v>
      </c>
      <c r="J165" s="94">
        <f>COUNTIF(A39:G39,"43")</f>
        <v>0</v>
      </c>
      <c r="K165" s="94"/>
      <c r="L165" s="94"/>
      <c r="M165" s="94"/>
      <c r="N165" s="94"/>
      <c r="O165" s="96">
        <f>SUM(A165:N165)</f>
        <v>0</v>
      </c>
      <c r="P165" s="97">
        <f>O165/60</f>
        <v>0</v>
      </c>
      <c r="Q165" s="94"/>
      <c r="R165" s="24"/>
      <c r="S165" s="24"/>
      <c r="T165" s="24"/>
      <c r="U165" s="24"/>
      <c r="V165" s="24"/>
      <c r="W165" s="24"/>
      <c r="X165" s="24"/>
      <c r="Y165" s="26"/>
      <c r="Z165" s="28"/>
      <c r="AB165" s="20"/>
    </row>
    <row r="166" spans="1:28" ht="25.5" x14ac:dyDescent="0.2">
      <c r="A166" s="94" t="s">
        <v>78</v>
      </c>
      <c r="B166" s="94"/>
      <c r="C166" s="94"/>
      <c r="D166" s="94"/>
      <c r="E166" s="94"/>
      <c r="F166" s="94"/>
      <c r="G166" s="94"/>
      <c r="H166" s="94"/>
      <c r="I166" s="94"/>
      <c r="J166" s="94"/>
      <c r="K166" s="94"/>
      <c r="L166" s="94"/>
      <c r="M166" s="94"/>
      <c r="N166" s="94"/>
      <c r="O166" s="95" t="s">
        <v>70</v>
      </c>
      <c r="P166" s="95">
        <v>44</v>
      </c>
      <c r="Q166" s="94"/>
      <c r="R166" s="24"/>
      <c r="S166" s="24"/>
      <c r="T166" s="24"/>
      <c r="U166" s="24"/>
      <c r="V166" s="24"/>
      <c r="W166" s="24"/>
      <c r="X166" s="24"/>
      <c r="Y166" s="27"/>
      <c r="Z166" s="27"/>
      <c r="AB166" s="20"/>
    </row>
    <row r="167" spans="1:28" x14ac:dyDescent="0.2">
      <c r="A167" s="190">
        <f>COUNTIF(A12:G12,"44")</f>
        <v>0</v>
      </c>
      <c r="B167" s="94">
        <f>COUNTIF(A15:G15,"44")</f>
        <v>0</v>
      </c>
      <c r="C167" s="94">
        <f>COUNTIF(A18:G18,"44")</f>
        <v>0</v>
      </c>
      <c r="D167" s="94">
        <f>COUNTIF(A21:G21,"44")</f>
        <v>0</v>
      </c>
      <c r="E167" s="94">
        <f>COUNTIF(A24:G24,"44")</f>
        <v>0</v>
      </c>
      <c r="F167" s="94">
        <f>COUNTIF(A27:G27,"44")</f>
        <v>0</v>
      </c>
      <c r="G167" s="94">
        <f>COUNTIF(A30:G30,"44")</f>
        <v>0</v>
      </c>
      <c r="H167" s="94">
        <f>COUNTIF(A33:G33,"44")</f>
        <v>0</v>
      </c>
      <c r="I167" s="94">
        <f>COUNTIF(A36:G36,"44")</f>
        <v>0</v>
      </c>
      <c r="J167" s="94">
        <f>COUNTIF(A39:G39,"44")</f>
        <v>0</v>
      </c>
      <c r="K167" s="94"/>
      <c r="L167" s="94"/>
      <c r="M167" s="94"/>
      <c r="N167" s="94"/>
      <c r="O167" s="96">
        <f>SUM(A167:N167)</f>
        <v>0</v>
      </c>
      <c r="P167" s="97">
        <f>O167/60</f>
        <v>0</v>
      </c>
      <c r="Q167" s="94"/>
      <c r="R167" s="24"/>
      <c r="S167" s="24"/>
      <c r="T167" s="24"/>
      <c r="U167" s="24"/>
      <c r="V167" s="24"/>
      <c r="W167" s="24"/>
      <c r="X167" s="24"/>
      <c r="Y167" s="26"/>
      <c r="Z167" s="28"/>
      <c r="AB167" s="20"/>
    </row>
    <row r="168" spans="1:28" ht="25.5" x14ac:dyDescent="0.2">
      <c r="A168" s="94" t="s">
        <v>79</v>
      </c>
      <c r="B168" s="94"/>
      <c r="C168" s="94"/>
      <c r="D168" s="94"/>
      <c r="E168" s="94"/>
      <c r="F168" s="94"/>
      <c r="G168" s="94"/>
      <c r="H168" s="94"/>
      <c r="I168" s="94"/>
      <c r="J168" s="94"/>
      <c r="K168" s="94"/>
      <c r="L168" s="94"/>
      <c r="M168" s="94"/>
      <c r="N168" s="94"/>
      <c r="O168" s="95" t="s">
        <v>71</v>
      </c>
      <c r="P168" s="95">
        <v>45</v>
      </c>
      <c r="Q168" s="94"/>
      <c r="R168" s="24"/>
      <c r="S168" s="24"/>
      <c r="T168" s="24"/>
      <c r="U168" s="24"/>
      <c r="V168" s="24"/>
      <c r="W168" s="24"/>
      <c r="X168" s="24"/>
      <c r="Y168" s="27"/>
      <c r="Z168" s="27"/>
      <c r="AB168" s="20"/>
    </row>
    <row r="169" spans="1:28" x14ac:dyDescent="0.2">
      <c r="A169" s="190">
        <f>COUNTIF(A12:G12,"45")</f>
        <v>0</v>
      </c>
      <c r="B169" s="94">
        <f>COUNTIF(A15:G15,"45")</f>
        <v>0</v>
      </c>
      <c r="C169" s="94">
        <f>COUNTIF(A18:G18,"45")</f>
        <v>0</v>
      </c>
      <c r="D169" s="94">
        <f>COUNTIF(A21:G21,"45")</f>
        <v>0</v>
      </c>
      <c r="E169" s="94">
        <f>COUNTIF(A24:G24,"45")</f>
        <v>0</v>
      </c>
      <c r="F169" s="94">
        <f>COUNTIF(A27:G27,"45")</f>
        <v>0</v>
      </c>
      <c r="G169" s="94">
        <f>COUNTIF(A30:G30,"45")</f>
        <v>0</v>
      </c>
      <c r="H169" s="94">
        <f>COUNTIF(A33:G33,"45")</f>
        <v>0</v>
      </c>
      <c r="I169" s="94">
        <f>COUNTIF(A36:G36,"45")</f>
        <v>0</v>
      </c>
      <c r="J169" s="94">
        <f>COUNTIF(A39:G39,"45")</f>
        <v>0</v>
      </c>
      <c r="K169" s="94"/>
      <c r="L169" s="94"/>
      <c r="M169" s="94"/>
      <c r="N169" s="94"/>
      <c r="O169" s="96">
        <f>SUM(A169:N169)</f>
        <v>0</v>
      </c>
      <c r="P169" s="97">
        <f>O169/60</f>
        <v>0</v>
      </c>
      <c r="Q169" s="94"/>
      <c r="R169" s="24"/>
      <c r="S169" s="24"/>
      <c r="T169" s="24"/>
      <c r="U169" s="24"/>
      <c r="V169" s="24"/>
      <c r="W169" s="24"/>
      <c r="X169" s="24"/>
      <c r="Y169" s="26"/>
      <c r="Z169" s="28"/>
      <c r="AB169" s="20"/>
    </row>
    <row r="170" spans="1:28" x14ac:dyDescent="0.2">
      <c r="A170" s="86"/>
      <c r="B170" s="86"/>
      <c r="C170" s="86"/>
      <c r="D170" s="86"/>
      <c r="E170" s="86"/>
      <c r="F170" s="86"/>
      <c r="G170" s="86"/>
      <c r="H170" s="86"/>
      <c r="I170" s="86"/>
      <c r="J170" s="86"/>
      <c r="K170" s="86"/>
    </row>
    <row r="171" spans="1:28" x14ac:dyDescent="0.2">
      <c r="A171" s="86"/>
      <c r="B171" s="86"/>
      <c r="C171" s="86"/>
      <c r="D171" s="86"/>
      <c r="E171" s="86"/>
      <c r="F171" s="86"/>
      <c r="G171" s="86"/>
      <c r="H171" s="86"/>
      <c r="I171" s="86"/>
      <c r="J171" s="86"/>
      <c r="K171" s="86"/>
    </row>
    <row r="172" spans="1:28" x14ac:dyDescent="0.2">
      <c r="A172" s="86"/>
      <c r="B172" s="86"/>
      <c r="C172" s="86"/>
      <c r="D172" s="86"/>
      <c r="E172" s="86"/>
      <c r="F172" s="86"/>
      <c r="G172" s="86"/>
      <c r="H172" s="86"/>
      <c r="I172" s="86"/>
      <c r="J172" s="86"/>
      <c r="K172" s="86"/>
    </row>
    <row r="173" spans="1:28" x14ac:dyDescent="0.2">
      <c r="A173" s="86" t="s">
        <v>175</v>
      </c>
      <c r="B173" s="86"/>
      <c r="C173" s="86"/>
      <c r="D173" s="86"/>
      <c r="E173" s="86"/>
      <c r="F173" s="86"/>
      <c r="G173" s="86"/>
      <c r="H173" s="86"/>
      <c r="I173" s="86"/>
      <c r="J173" s="86"/>
      <c r="K173" s="86"/>
    </row>
    <row r="174" spans="1:28" x14ac:dyDescent="0.2">
      <c r="A174" s="191">
        <f ca="1">WEEKDAY(C6)</f>
        <v>2</v>
      </c>
      <c r="B174" s="86"/>
      <c r="C174" s="86"/>
      <c r="D174" s="86"/>
      <c r="E174" s="86"/>
      <c r="F174" s="86"/>
      <c r="G174" s="86"/>
      <c r="H174" s="86"/>
      <c r="I174" s="86"/>
      <c r="J174" s="86"/>
      <c r="K174" s="86"/>
    </row>
    <row r="175" spans="1:28" x14ac:dyDescent="0.2">
      <c r="A175" s="86" t="s">
        <v>176</v>
      </c>
      <c r="B175" s="86"/>
      <c r="C175" s="86"/>
      <c r="D175" s="86"/>
      <c r="E175" s="86"/>
      <c r="F175" s="86"/>
      <c r="G175" s="86"/>
      <c r="H175" s="86"/>
      <c r="I175" s="86"/>
      <c r="J175" s="86"/>
      <c r="K175" s="86"/>
    </row>
    <row r="176" spans="1:28" x14ac:dyDescent="0.2">
      <c r="A176" s="192" t="str">
        <f ca="1">IF(A174=1, "6", IF(A174=2, "5", IF(A174=3,"4", IF(A174=4,"3",IF(A174=5,"2", IF(A174=6,"1", IF(A174=7,"0")))))))</f>
        <v>5</v>
      </c>
      <c r="B176" s="86"/>
      <c r="C176" s="86"/>
      <c r="D176" s="86"/>
      <c r="E176" s="86"/>
      <c r="F176" s="86"/>
      <c r="G176" s="86"/>
      <c r="H176" s="86"/>
      <c r="I176" s="86"/>
      <c r="J176" s="86"/>
      <c r="K176" s="86"/>
    </row>
    <row r="177" spans="1:10" x14ac:dyDescent="0.2">
      <c r="C177" s="106"/>
      <c r="D177" s="106"/>
      <c r="E177" s="106"/>
      <c r="F177" s="106"/>
      <c r="G177" s="106"/>
      <c r="H177" s="106"/>
      <c r="I177" s="106"/>
      <c r="J177" s="106"/>
    </row>
    <row r="178" spans="1:10" x14ac:dyDescent="0.2">
      <c r="A178" s="106"/>
      <c r="B178" s="106"/>
      <c r="C178" s="106"/>
      <c r="D178" s="106"/>
      <c r="E178" s="106"/>
      <c r="F178" s="106"/>
      <c r="G178" s="106"/>
      <c r="H178" s="106"/>
      <c r="I178" s="106"/>
      <c r="J178" s="106"/>
    </row>
    <row r="179" spans="1:10" x14ac:dyDescent="0.2">
      <c r="A179" s="106"/>
      <c r="B179" s="106"/>
      <c r="C179" s="106"/>
      <c r="D179" s="106"/>
      <c r="E179" s="106"/>
      <c r="F179" s="106"/>
      <c r="G179" s="106"/>
      <c r="H179" s="106"/>
      <c r="I179" s="106"/>
      <c r="J179" s="106"/>
    </row>
    <row r="180" spans="1:10" x14ac:dyDescent="0.2">
      <c r="A180" s="106"/>
      <c r="B180" s="106"/>
      <c r="C180" s="106"/>
      <c r="D180" s="106"/>
      <c r="E180" s="106"/>
      <c r="F180" s="106"/>
      <c r="G180" s="106"/>
      <c r="H180" s="106"/>
      <c r="I180" s="106"/>
      <c r="J180" s="106"/>
    </row>
    <row r="181" spans="1:10" x14ac:dyDescent="0.2">
      <c r="A181" s="106"/>
      <c r="B181" s="106"/>
      <c r="C181" s="106"/>
      <c r="D181" s="106"/>
      <c r="E181" s="106"/>
      <c r="F181" s="106"/>
      <c r="G181" s="106"/>
      <c r="H181" s="106"/>
      <c r="I181" s="106"/>
      <c r="J181" s="106"/>
    </row>
    <row r="182" spans="1:10" x14ac:dyDescent="0.2">
      <c r="A182" s="106"/>
      <c r="B182" s="106"/>
      <c r="C182" s="106"/>
      <c r="D182" s="106"/>
      <c r="E182" s="106"/>
      <c r="F182" s="106"/>
      <c r="G182" s="106"/>
      <c r="H182" s="106"/>
      <c r="I182" s="106"/>
      <c r="J182" s="106"/>
    </row>
    <row r="183" spans="1:10" x14ac:dyDescent="0.2">
      <c r="A183" s="106"/>
      <c r="B183" s="106"/>
      <c r="C183" s="106"/>
      <c r="D183" s="106"/>
      <c r="E183" s="106"/>
      <c r="F183" s="106"/>
      <c r="G183" s="106"/>
      <c r="H183" s="106"/>
      <c r="I183" s="106"/>
      <c r="J183" s="106"/>
    </row>
    <row r="184" spans="1:10" x14ac:dyDescent="0.2">
      <c r="A184" s="106"/>
      <c r="B184" s="106"/>
      <c r="C184" s="106"/>
      <c r="D184" s="106"/>
      <c r="E184" s="106"/>
      <c r="F184" s="106"/>
      <c r="G184" s="106"/>
      <c r="H184" s="106"/>
      <c r="I184" s="106"/>
      <c r="J184" s="106"/>
    </row>
    <row r="185" spans="1:10" x14ac:dyDescent="0.2">
      <c r="A185" s="106"/>
      <c r="B185" s="106"/>
      <c r="C185" s="106"/>
      <c r="D185" s="106"/>
      <c r="E185" s="106"/>
      <c r="F185" s="106"/>
      <c r="G185" s="106"/>
      <c r="H185" s="106"/>
      <c r="I185" s="106"/>
      <c r="J185" s="106"/>
    </row>
    <row r="186" spans="1:10" x14ac:dyDescent="0.2">
      <c r="A186" s="106"/>
      <c r="B186" s="106"/>
      <c r="C186" s="106"/>
      <c r="D186" s="106"/>
      <c r="E186" s="106"/>
      <c r="F186" s="106"/>
      <c r="G186" s="106"/>
      <c r="H186" s="106"/>
      <c r="I186" s="106"/>
      <c r="J186" s="106"/>
    </row>
    <row r="187" spans="1:10" x14ac:dyDescent="0.2">
      <c r="A187" s="106"/>
      <c r="B187" s="106"/>
      <c r="C187" s="106"/>
      <c r="D187" s="106"/>
      <c r="E187" s="106"/>
      <c r="F187" s="106"/>
      <c r="G187" s="106"/>
      <c r="H187" s="106"/>
      <c r="I187" s="106"/>
      <c r="J187" s="106"/>
    </row>
    <row r="188" spans="1:10" x14ac:dyDescent="0.2">
      <c r="A188" s="106"/>
      <c r="B188" s="106"/>
      <c r="C188" s="106"/>
      <c r="D188" s="106"/>
      <c r="E188" s="106"/>
      <c r="F188" s="106"/>
      <c r="G188" s="106"/>
      <c r="H188" s="106"/>
      <c r="I188" s="106"/>
      <c r="J188" s="106"/>
    </row>
    <row r="189" spans="1:10" x14ac:dyDescent="0.2">
      <c r="A189" s="106"/>
      <c r="B189" s="106"/>
      <c r="C189" s="106"/>
      <c r="D189" s="106"/>
      <c r="E189" s="106"/>
      <c r="F189" s="106"/>
      <c r="G189" s="106"/>
      <c r="H189" s="106"/>
      <c r="I189" s="106"/>
      <c r="J189" s="106"/>
    </row>
    <row r="190" spans="1:10" x14ac:dyDescent="0.2">
      <c r="A190" s="106"/>
      <c r="B190" s="106"/>
      <c r="C190" s="106"/>
      <c r="D190" s="106"/>
      <c r="E190" s="106"/>
      <c r="F190" s="106"/>
      <c r="G190" s="106"/>
      <c r="H190" s="106"/>
      <c r="I190" s="106"/>
      <c r="J190" s="106"/>
    </row>
    <row r="191" spans="1:10" x14ac:dyDescent="0.2">
      <c r="A191" s="106"/>
      <c r="B191" s="106"/>
      <c r="C191" s="106"/>
      <c r="D191" s="106"/>
      <c r="E191" s="106"/>
      <c r="F191" s="106"/>
      <c r="G191" s="106"/>
      <c r="H191" s="106"/>
      <c r="I191" s="106"/>
      <c r="J191" s="106"/>
    </row>
    <row r="192" spans="1:10" x14ac:dyDescent="0.2">
      <c r="A192" s="106"/>
      <c r="B192" s="106"/>
      <c r="C192" s="106"/>
      <c r="D192" s="106"/>
      <c r="E192" s="106"/>
      <c r="F192" s="106"/>
      <c r="G192" s="106"/>
      <c r="H192" s="106"/>
      <c r="I192" s="106"/>
      <c r="J192" s="106"/>
    </row>
    <row r="193" spans="1:15" x14ac:dyDescent="0.2">
      <c r="A193" s="106"/>
      <c r="B193" s="106"/>
      <c r="C193" s="106"/>
      <c r="D193" s="106"/>
      <c r="E193" s="106"/>
      <c r="F193" s="106"/>
      <c r="G193" s="106"/>
      <c r="H193" s="106"/>
      <c r="I193" s="106"/>
      <c r="J193" s="106"/>
    </row>
    <row r="194" spans="1:15" x14ac:dyDescent="0.2">
      <c r="A194" s="106"/>
      <c r="B194" s="106"/>
      <c r="C194" s="106"/>
      <c r="D194" s="106"/>
      <c r="E194" s="106"/>
      <c r="F194" s="106"/>
      <c r="G194" s="106"/>
      <c r="H194" s="106"/>
      <c r="I194" s="106"/>
      <c r="J194" s="106"/>
    </row>
    <row r="195" spans="1:15" x14ac:dyDescent="0.2">
      <c r="A195" s="106"/>
      <c r="B195" s="106"/>
      <c r="C195" s="106"/>
      <c r="D195" s="106"/>
      <c r="E195" s="106"/>
      <c r="F195" s="106"/>
      <c r="G195" s="106"/>
      <c r="H195" s="106"/>
      <c r="I195" s="106"/>
      <c r="J195" s="106"/>
    </row>
    <row r="196" spans="1:15" x14ac:dyDescent="0.2">
      <c r="A196" s="106"/>
      <c r="B196" s="106"/>
      <c r="C196" s="106"/>
      <c r="D196" s="106"/>
      <c r="E196" s="106"/>
      <c r="F196" s="106"/>
      <c r="G196" s="106"/>
      <c r="H196" s="106"/>
      <c r="I196" s="106"/>
      <c r="J196" s="106"/>
    </row>
    <row r="197" spans="1:15" x14ac:dyDescent="0.2">
      <c r="A197" s="106"/>
      <c r="B197" s="106"/>
      <c r="C197" s="106"/>
      <c r="D197" s="106"/>
      <c r="E197" s="106"/>
      <c r="F197" s="106"/>
      <c r="G197" s="106"/>
      <c r="H197" s="106"/>
      <c r="I197" s="106"/>
      <c r="J197" s="106"/>
    </row>
    <row r="198" spans="1:15" x14ac:dyDescent="0.2">
      <c r="A198" s="106"/>
      <c r="B198" s="106"/>
      <c r="C198" s="106"/>
      <c r="D198" s="106"/>
      <c r="E198" s="106"/>
      <c r="F198" s="106"/>
      <c r="G198" s="106"/>
      <c r="H198" s="106"/>
      <c r="I198" s="106"/>
      <c r="J198" s="106"/>
    </row>
    <row r="199" spans="1:15" x14ac:dyDescent="0.2">
      <c r="A199" s="106"/>
      <c r="B199" s="106"/>
      <c r="C199" s="106"/>
      <c r="D199" s="106"/>
      <c r="E199" s="106"/>
      <c r="F199" s="106"/>
      <c r="G199" s="106"/>
      <c r="H199" s="106"/>
      <c r="I199" s="106"/>
      <c r="J199" s="106"/>
    </row>
    <row r="200" spans="1:15" x14ac:dyDescent="0.2">
      <c r="A200" s="106"/>
      <c r="B200" s="106"/>
      <c r="C200" s="106"/>
      <c r="D200" s="106"/>
      <c r="E200" s="106"/>
      <c r="F200" s="106"/>
      <c r="G200" s="106"/>
      <c r="H200" s="106"/>
      <c r="I200" s="106"/>
      <c r="J200" s="106"/>
    </row>
    <row r="201" spans="1:15" x14ac:dyDescent="0.2">
      <c r="A201" s="106"/>
      <c r="B201" s="106"/>
      <c r="C201" s="106"/>
      <c r="D201" s="106"/>
      <c r="E201" s="106"/>
      <c r="F201" s="106"/>
      <c r="G201" s="106"/>
      <c r="H201" s="106"/>
      <c r="I201" s="106"/>
      <c r="J201" s="135"/>
      <c r="K201" s="65"/>
      <c r="L201" s="65"/>
      <c r="M201" s="65"/>
      <c r="N201" s="65"/>
      <c r="O201" s="65"/>
    </row>
    <row r="202" spans="1:15" ht="15" x14ac:dyDescent="0.25">
      <c r="J202" s="1"/>
      <c r="K202" s="1"/>
      <c r="L202" s="67"/>
      <c r="M202" s="1"/>
      <c r="N202" s="1"/>
      <c r="O202" s="1"/>
    </row>
    <row r="203" spans="1:15" ht="15" x14ac:dyDescent="0.25">
      <c r="J203" s="68"/>
      <c r="K203" s="68"/>
      <c r="L203" s="68"/>
      <c r="M203" s="69"/>
      <c r="N203" s="14"/>
      <c r="O203" s="14"/>
    </row>
    <row r="204" spans="1:15" ht="15" x14ac:dyDescent="0.25">
      <c r="J204" s="68"/>
      <c r="K204" s="68"/>
      <c r="L204" s="68"/>
      <c r="M204" s="69"/>
      <c r="N204" s="14"/>
      <c r="O204" s="14"/>
    </row>
    <row r="205" spans="1:15" x14ac:dyDescent="0.2">
      <c r="J205" s="17"/>
      <c r="K205" s="17"/>
      <c r="L205" s="17"/>
      <c r="M205" s="17"/>
      <c r="N205" s="17"/>
      <c r="O205" s="17"/>
    </row>
    <row r="206" spans="1:15" x14ac:dyDescent="0.2">
      <c r="J206" s="66"/>
      <c r="K206" s="66"/>
      <c r="L206" s="66"/>
      <c r="M206" s="66"/>
      <c r="N206" s="66"/>
      <c r="O206" s="66"/>
    </row>
    <row r="207" spans="1:15" x14ac:dyDescent="0.2">
      <c r="J207" s="66"/>
      <c r="K207" s="66"/>
      <c r="L207" s="66"/>
      <c r="M207" s="66"/>
      <c r="N207" s="66"/>
      <c r="O207" s="66"/>
    </row>
    <row r="208" spans="1:15" x14ac:dyDescent="0.2">
      <c r="J208" s="17"/>
      <c r="K208" s="17"/>
      <c r="L208" s="65"/>
      <c r="M208" s="17"/>
      <c r="N208" s="17"/>
      <c r="O208" s="66"/>
    </row>
    <row r="209" spans="10:15" x14ac:dyDescent="0.2">
      <c r="J209" s="66"/>
      <c r="K209" s="65"/>
      <c r="L209" s="65"/>
      <c r="M209" s="66"/>
      <c r="N209" s="66"/>
      <c r="O209" s="66"/>
    </row>
    <row r="210" spans="10:15" x14ac:dyDescent="0.2">
      <c r="J210" s="66"/>
      <c r="K210" s="65"/>
      <c r="L210" s="65"/>
      <c r="M210" s="66"/>
      <c r="N210" s="66"/>
      <c r="O210" s="66"/>
    </row>
    <row r="211" spans="10:15" x14ac:dyDescent="0.2">
      <c r="J211" s="66"/>
      <c r="K211" s="17"/>
      <c r="L211" s="65"/>
      <c r="M211" s="17"/>
      <c r="N211" s="66"/>
      <c r="O211" s="66"/>
    </row>
    <row r="212" spans="10:15" ht="15" x14ac:dyDescent="0.25">
      <c r="J212" s="15"/>
      <c r="K212" s="15"/>
      <c r="L212" s="15"/>
      <c r="M212" s="15"/>
      <c r="N212" s="15"/>
      <c r="O212" s="15"/>
    </row>
    <row r="213" spans="10:15" ht="15" x14ac:dyDescent="0.25">
      <c r="J213" s="15"/>
      <c r="K213" s="15"/>
      <c r="L213" s="15"/>
      <c r="M213" s="15"/>
      <c r="N213" s="15"/>
      <c r="O213" s="15"/>
    </row>
    <row r="214" spans="10:15" x14ac:dyDescent="0.2">
      <c r="J214" s="17"/>
      <c r="K214" s="66"/>
      <c r="L214" s="17"/>
      <c r="M214" s="17"/>
      <c r="N214" s="17"/>
      <c r="O214" s="17"/>
    </row>
    <row r="215" spans="10:15" x14ac:dyDescent="0.2">
      <c r="J215" s="66"/>
      <c r="K215" s="66"/>
      <c r="L215" s="66"/>
      <c r="M215" s="65"/>
      <c r="N215" s="65"/>
      <c r="O215" s="66"/>
    </row>
    <row r="216" spans="10:15" x14ac:dyDescent="0.2">
      <c r="J216" s="66"/>
      <c r="K216" s="66"/>
      <c r="L216" s="66"/>
      <c r="M216" s="65"/>
      <c r="N216" s="65"/>
      <c r="O216" s="66"/>
    </row>
    <row r="217" spans="10:15" x14ac:dyDescent="0.2">
      <c r="J217" s="65"/>
      <c r="K217" s="66"/>
      <c r="L217" s="17"/>
      <c r="M217" s="17"/>
      <c r="N217" s="17"/>
      <c r="O217" s="17"/>
    </row>
    <row r="218" spans="10:15" x14ac:dyDescent="0.2">
      <c r="J218" s="65"/>
      <c r="K218" s="65"/>
      <c r="L218" s="65"/>
      <c r="M218" s="65"/>
      <c r="N218" s="66"/>
      <c r="O218" s="65"/>
    </row>
    <row r="219" spans="10:15" x14ac:dyDescent="0.2">
      <c r="J219" s="65"/>
      <c r="K219" s="65"/>
      <c r="L219" s="65"/>
      <c r="M219" s="65"/>
      <c r="N219" s="66"/>
      <c r="O219" s="65"/>
    </row>
    <row r="220" spans="10:15" x14ac:dyDescent="0.2">
      <c r="J220" s="65"/>
      <c r="K220" s="65"/>
      <c r="L220" s="17"/>
      <c r="M220" s="65"/>
      <c r="N220" s="17"/>
      <c r="O220" s="17"/>
    </row>
    <row r="221" spans="10:15" x14ac:dyDescent="0.2">
      <c r="J221" s="65"/>
      <c r="K221" s="65"/>
      <c r="L221" s="17"/>
      <c r="M221" s="65"/>
      <c r="N221" s="17"/>
      <c r="O221" s="17"/>
    </row>
    <row r="222" spans="10:15" x14ac:dyDescent="0.2">
      <c r="J222" s="65"/>
      <c r="K222" s="65"/>
      <c r="L222" s="17"/>
      <c r="M222" s="65"/>
      <c r="N222" s="17"/>
      <c r="O222" s="17"/>
    </row>
    <row r="223" spans="10:15" x14ac:dyDescent="0.2">
      <c r="J223" s="65"/>
      <c r="K223" s="65"/>
      <c r="L223" s="17"/>
      <c r="M223" s="65"/>
      <c r="N223" s="17"/>
      <c r="O223" s="17"/>
    </row>
    <row r="224" spans="10:15" x14ac:dyDescent="0.2">
      <c r="J224" s="65"/>
      <c r="K224" s="65"/>
      <c r="L224" s="17"/>
      <c r="M224" s="65"/>
      <c r="N224" s="17"/>
      <c r="O224" s="17"/>
    </row>
    <row r="225" spans="10:15" x14ac:dyDescent="0.2">
      <c r="J225" s="65"/>
      <c r="K225" s="65"/>
      <c r="L225" s="17"/>
      <c r="M225" s="65"/>
      <c r="N225" s="17"/>
      <c r="O225" s="17"/>
    </row>
    <row r="226" spans="10:15" x14ac:dyDescent="0.2">
      <c r="J226" s="65"/>
      <c r="K226" s="65"/>
      <c r="L226" s="65"/>
      <c r="M226" s="65"/>
      <c r="N226" s="65"/>
      <c r="O226" s="65"/>
    </row>
    <row r="227" spans="10:15" x14ac:dyDescent="0.2">
      <c r="J227" s="65"/>
      <c r="K227" s="65"/>
      <c r="L227" s="65"/>
      <c r="M227" s="65"/>
      <c r="N227" s="65"/>
      <c r="O227" s="65"/>
    </row>
    <row r="228" spans="10:15" x14ac:dyDescent="0.2">
      <c r="J228" s="65"/>
      <c r="K228" s="65"/>
      <c r="L228" s="65"/>
      <c r="M228" s="65"/>
      <c r="N228" s="65"/>
      <c r="O228" s="65"/>
    </row>
    <row r="229" spans="10:15" ht="15" x14ac:dyDescent="0.25">
      <c r="J229" s="1"/>
      <c r="K229" s="1"/>
      <c r="L229" s="67"/>
      <c r="M229" s="1"/>
      <c r="N229" s="1"/>
      <c r="O229" s="1"/>
    </row>
    <row r="230" spans="10:15" ht="15" x14ac:dyDescent="0.25">
      <c r="J230" s="68"/>
      <c r="K230" s="68"/>
      <c r="L230" s="68"/>
      <c r="M230" s="69"/>
      <c r="N230" s="14"/>
      <c r="O230" s="14"/>
    </row>
    <row r="231" spans="10:15" x14ac:dyDescent="0.2">
      <c r="J231" s="65"/>
      <c r="K231" s="65"/>
      <c r="L231" s="65"/>
      <c r="M231" s="65"/>
      <c r="N231" s="65"/>
      <c r="O231" s="65"/>
    </row>
    <row r="232" spans="10:15" x14ac:dyDescent="0.2">
      <c r="J232" s="17"/>
      <c r="K232" s="17"/>
      <c r="L232" s="17"/>
      <c r="M232" s="17"/>
      <c r="N232" s="17"/>
      <c r="O232" s="17"/>
    </row>
    <row r="233" spans="10:15" ht="15" x14ac:dyDescent="0.25">
      <c r="J233" s="68"/>
      <c r="K233" s="68"/>
      <c r="L233" s="68"/>
      <c r="M233" s="69"/>
      <c r="N233" s="14"/>
      <c r="O233" s="14"/>
    </row>
    <row r="234" spans="10:15" x14ac:dyDescent="0.2">
      <c r="J234" s="65"/>
      <c r="K234" s="65"/>
      <c r="L234" s="65"/>
      <c r="M234" s="65"/>
      <c r="N234" s="65"/>
      <c r="O234" s="65"/>
    </row>
    <row r="235" spans="10:15" x14ac:dyDescent="0.2">
      <c r="J235" s="17"/>
      <c r="K235" s="17"/>
      <c r="L235" s="17"/>
      <c r="M235" s="66"/>
      <c r="N235" s="17"/>
      <c r="O235" s="66"/>
    </row>
    <row r="236" spans="10:15" x14ac:dyDescent="0.2">
      <c r="J236" s="66"/>
      <c r="K236" s="66"/>
      <c r="L236" s="66"/>
      <c r="M236" s="66"/>
      <c r="N236" s="66"/>
      <c r="O236" s="66"/>
    </row>
    <row r="237" spans="10:15" x14ac:dyDescent="0.2">
      <c r="J237" s="65"/>
      <c r="K237" s="65"/>
      <c r="L237" s="65"/>
      <c r="M237" s="65"/>
      <c r="N237" s="65"/>
      <c r="O237" s="66"/>
    </row>
    <row r="238" spans="10:15" x14ac:dyDescent="0.2">
      <c r="J238" s="66"/>
      <c r="K238" s="17"/>
      <c r="L238" s="17"/>
      <c r="M238" s="66"/>
      <c r="N238" s="66"/>
      <c r="O238" s="66"/>
    </row>
    <row r="239" spans="10:15" x14ac:dyDescent="0.2">
      <c r="J239" s="66"/>
      <c r="K239" s="66"/>
      <c r="L239" s="66"/>
      <c r="M239" s="66"/>
      <c r="N239" s="66"/>
      <c r="O239" s="66"/>
    </row>
    <row r="240" spans="10:15" x14ac:dyDescent="0.2">
      <c r="J240" s="66"/>
      <c r="K240" s="65"/>
      <c r="L240" s="65"/>
      <c r="M240" s="66"/>
      <c r="N240" s="66"/>
      <c r="O240" s="66"/>
    </row>
    <row r="241" spans="10:15" ht="15" x14ac:dyDescent="0.25">
      <c r="J241" s="15"/>
      <c r="K241" s="15"/>
      <c r="L241" s="15"/>
      <c r="M241" s="15"/>
      <c r="N241" s="15"/>
      <c r="O241" s="15"/>
    </row>
    <row r="242" spans="10:15" ht="15" x14ac:dyDescent="0.25">
      <c r="J242" s="15"/>
      <c r="K242" s="15"/>
      <c r="L242" s="15"/>
      <c r="M242" s="15"/>
      <c r="N242" s="15"/>
      <c r="O242" s="15"/>
    </row>
    <row r="243" spans="10:15" x14ac:dyDescent="0.2">
      <c r="J243" s="65"/>
      <c r="K243" s="65"/>
      <c r="L243" s="65"/>
      <c r="M243" s="65"/>
      <c r="N243" s="65"/>
      <c r="O243" s="65"/>
    </row>
    <row r="244" spans="10:15" x14ac:dyDescent="0.2">
      <c r="J244" s="17"/>
      <c r="K244" s="66"/>
      <c r="L244" s="17"/>
      <c r="M244" s="17"/>
      <c r="N244" s="17"/>
      <c r="O244" s="17"/>
    </row>
    <row r="245" spans="10:15" x14ac:dyDescent="0.2">
      <c r="J245" s="66"/>
      <c r="K245" s="66"/>
      <c r="L245" s="65"/>
      <c r="M245" s="65"/>
      <c r="N245" s="65"/>
      <c r="O245" s="65"/>
    </row>
    <row r="246" spans="10:15" x14ac:dyDescent="0.2">
      <c r="J246" s="66"/>
      <c r="K246" s="66"/>
      <c r="L246" s="65"/>
      <c r="M246" s="65"/>
      <c r="N246" s="65"/>
      <c r="O246" s="65"/>
    </row>
    <row r="247" spans="10:15" x14ac:dyDescent="0.2">
      <c r="J247" s="65"/>
      <c r="K247" s="65"/>
      <c r="L247" s="17"/>
      <c r="M247" s="17"/>
      <c r="N247" s="17"/>
      <c r="O247" s="17"/>
    </row>
    <row r="248" spans="10:15" x14ac:dyDescent="0.2">
      <c r="J248" s="65"/>
      <c r="K248" s="65"/>
      <c r="L248" s="65"/>
      <c r="M248" s="65"/>
      <c r="N248" s="65"/>
      <c r="O248" s="65"/>
    </row>
    <row r="249" spans="10:15" x14ac:dyDescent="0.2">
      <c r="J249" s="65"/>
      <c r="K249" s="65"/>
      <c r="L249" s="65"/>
      <c r="M249" s="65"/>
      <c r="N249" s="65"/>
      <c r="O249" s="65"/>
    </row>
    <row r="250" spans="10:15" x14ac:dyDescent="0.2">
      <c r="J250" s="65"/>
      <c r="K250" s="65"/>
      <c r="L250" s="65"/>
      <c r="M250" s="17"/>
      <c r="N250" s="17"/>
      <c r="O250" s="17"/>
    </row>
  </sheetData>
  <sheetProtection selectLockedCells="1"/>
  <mergeCells count="2">
    <mergeCell ref="A8:G8"/>
    <mergeCell ref="H10:J10"/>
  </mergeCells>
  <conditionalFormatting sqref="J46:L46 J49:L49 J52:L52 J55:L55 J58:L58 T36:V36 T39:V44 T12:V12 T15 T21 T18:V18 U14:V16 U20:V22 T24:V24 T27:V27 T30:V30 T33:V33">
    <cfRule type="cellIs" dxfId="3" priority="1" stopIfTrue="1" operator="equal">
      <formula>99</formula>
    </cfRule>
  </conditionalFormatting>
  <dataValidations count="5">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52:G52 A49:G49 A55:G55 A15:G15 A18:G18 A21:G21 B12:G12 A27:G27 A30:G30 A33:G33 A36:G36 A24:G24 A39:G39">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allowBlank="1" showInputMessage="1" showErrorMessage="1" sqref="B6">
      <formula1>"Male,Female"</formula1>
    </dataValidation>
    <dataValidation type="list" showInputMessage="1" showErrorMessage="1" sqref="J6">
      <formula1>$L$1:$L$6</formula1>
    </dataValidation>
    <dataValidation type="list" allowBlank="1" showInputMessage="1" showErrorMessage="1" sqref="H42">
      <formula1>$J$40:$J$43</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0"/>
  <sheetViews>
    <sheetView showGridLines="0" workbookViewId="0">
      <pane ySplit="9" topLeftCell="A10" activePane="bottomLeft" state="frozenSplit"/>
      <selection pane="bottomLeft" activeCell="J8" sqref="A1:J10"/>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5" x14ac:dyDescent="0.25">
      <c r="A1" s="45" t="s">
        <v>108</v>
      </c>
      <c r="B1" s="45"/>
      <c r="C1" s="46"/>
      <c r="D1" s="2"/>
      <c r="E1" s="47" t="s">
        <v>109</v>
      </c>
      <c r="F1" s="46"/>
      <c r="G1" s="46"/>
      <c r="H1" s="47" t="s">
        <v>110</v>
      </c>
      <c r="I1" s="9"/>
      <c r="J1" s="167" t="s">
        <v>178</v>
      </c>
      <c r="K1" s="3"/>
      <c r="L1" s="86"/>
      <c r="M1" s="3"/>
      <c r="N1" s="3"/>
      <c r="O1" s="39"/>
      <c r="P1" s="3"/>
      <c r="Q1" s="3"/>
      <c r="R1" s="3"/>
      <c r="S1" s="3"/>
      <c r="U1" s="4"/>
      <c r="V1" s="4"/>
      <c r="W1" s="4"/>
      <c r="X1" s="4"/>
      <c r="Y1" s="4"/>
      <c r="AG1" s="4"/>
      <c r="AH1" s="4"/>
      <c r="AI1" s="4"/>
      <c r="AJ1" s="4"/>
      <c r="AK1" s="4"/>
    </row>
    <row r="2" spans="1:37" customFormat="1" ht="15" x14ac:dyDescent="0.25">
      <c r="A2" s="153" t="s">
        <v>128</v>
      </c>
      <c r="B2" s="154"/>
      <c r="C2" s="154"/>
      <c r="D2" s="155"/>
      <c r="E2" s="156" t="s">
        <v>129</v>
      </c>
      <c r="F2" s="154"/>
      <c r="G2" s="157"/>
      <c r="H2" s="153" t="s">
        <v>170</v>
      </c>
      <c r="I2" s="157" t="s">
        <v>117</v>
      </c>
      <c r="J2" s="137">
        <f ca="1">D6+1</f>
        <v>42249</v>
      </c>
      <c r="K2" s="5"/>
      <c r="L2" s="196" t="s">
        <v>190</v>
      </c>
      <c r="M2" s="5"/>
      <c r="N2" s="5"/>
      <c r="O2" s="5"/>
      <c r="P2" s="6"/>
      <c r="Q2" s="6"/>
      <c r="R2" s="6"/>
      <c r="T2" s="4"/>
      <c r="U2" s="4"/>
      <c r="V2" s="4"/>
      <c r="W2" s="4"/>
      <c r="X2" s="4"/>
      <c r="AF2" s="4"/>
      <c r="AG2" s="4"/>
      <c r="AH2" s="4"/>
      <c r="AI2" s="4"/>
      <c r="AJ2" s="4"/>
    </row>
    <row r="3" spans="1:37" customFormat="1" ht="15" x14ac:dyDescent="0.25">
      <c r="A3" s="158" t="s">
        <v>169</v>
      </c>
      <c r="B3" s="136"/>
      <c r="C3" s="136"/>
      <c r="D3" s="159"/>
      <c r="E3" s="160" t="s">
        <v>118</v>
      </c>
      <c r="F3" s="136"/>
      <c r="G3" s="161"/>
      <c r="H3" s="158" t="s">
        <v>171</v>
      </c>
      <c r="I3" s="161" t="s">
        <v>120</v>
      </c>
      <c r="J3" s="168" t="s">
        <v>179</v>
      </c>
      <c r="K3" s="7"/>
      <c r="L3" s="196" t="s">
        <v>191</v>
      </c>
      <c r="M3" s="7"/>
      <c r="N3" s="7"/>
      <c r="O3" s="7"/>
      <c r="P3" s="8"/>
      <c r="Q3" s="8"/>
      <c r="R3" s="8"/>
      <c r="T3" s="4"/>
      <c r="U3" s="4"/>
      <c r="V3" s="4"/>
      <c r="W3" s="4"/>
      <c r="X3" s="4"/>
      <c r="AF3" s="4"/>
      <c r="AG3" s="4"/>
      <c r="AH3" s="4"/>
      <c r="AI3" s="4"/>
      <c r="AJ3" s="4"/>
    </row>
    <row r="4" spans="1:37" customFormat="1" ht="15.75" thickBot="1" x14ac:dyDescent="0.3">
      <c r="A4" s="162" t="s">
        <v>72</v>
      </c>
      <c r="B4" s="163"/>
      <c r="C4" s="163"/>
      <c r="D4" s="164"/>
      <c r="E4" s="165" t="s">
        <v>73</v>
      </c>
      <c r="F4" s="163"/>
      <c r="G4" s="166"/>
      <c r="H4" s="162" t="s">
        <v>74</v>
      </c>
      <c r="I4" s="166" t="s">
        <v>127</v>
      </c>
      <c r="J4" s="138">
        <f ca="1">C6</f>
        <v>42338</v>
      </c>
      <c r="K4" s="7"/>
      <c r="L4" s="196" t="s">
        <v>192</v>
      </c>
      <c r="M4" s="7"/>
      <c r="N4" s="7"/>
      <c r="O4" s="7"/>
      <c r="P4" s="8"/>
      <c r="Q4" s="8"/>
      <c r="R4" s="8"/>
      <c r="T4" s="4"/>
      <c r="U4" s="4"/>
      <c r="V4" s="4"/>
      <c r="W4" s="4"/>
      <c r="X4" s="4"/>
      <c r="AF4" s="4"/>
      <c r="AG4" s="4"/>
      <c r="AH4" s="4"/>
      <c r="AI4" s="4"/>
      <c r="AJ4" s="4"/>
    </row>
    <row r="5" spans="1:37" ht="32.25" customHeight="1" x14ac:dyDescent="0.25">
      <c r="A5" s="48" t="s">
        <v>25</v>
      </c>
      <c r="B5" s="49" t="s">
        <v>105</v>
      </c>
      <c r="C5" s="50" t="s">
        <v>173</v>
      </c>
      <c r="D5" s="51" t="s">
        <v>24</v>
      </c>
      <c r="E5" s="43" t="s">
        <v>123</v>
      </c>
      <c r="F5" s="49" t="s">
        <v>159</v>
      </c>
      <c r="G5" s="52" t="s">
        <v>23</v>
      </c>
      <c r="H5" s="140" t="s">
        <v>121</v>
      </c>
      <c r="I5" s="141" t="s">
        <v>122</v>
      </c>
      <c r="J5" s="195" t="s">
        <v>189</v>
      </c>
      <c r="L5" s="196" t="s">
        <v>193</v>
      </c>
    </row>
    <row r="6" spans="1:37" ht="14.25" customHeight="1" x14ac:dyDescent="0.2">
      <c r="A6" s="116">
        <v>1</v>
      </c>
      <c r="B6" s="114" t="s">
        <v>106</v>
      </c>
      <c r="C6" s="115">
        <f ca="1">TODAY()-1</f>
        <v>42338</v>
      </c>
      <c r="D6" s="29">
        <f ca="1">C6-90</f>
        <v>42248</v>
      </c>
      <c r="E6" s="139">
        <f ca="1">C6+A176</f>
        <v>42343</v>
      </c>
      <c r="F6" s="116"/>
      <c r="G6" s="40">
        <f>SUM(W12:W51)</f>
        <v>0</v>
      </c>
      <c r="H6" s="142">
        <f>90-G6</f>
        <v>90</v>
      </c>
      <c r="I6" s="141" t="str">
        <f>IF(H6=0,"Complete","Not Complete Yet")</f>
        <v>Not Complete Yet</v>
      </c>
      <c r="J6" s="209"/>
      <c r="L6" s="197" t="s">
        <v>194</v>
      </c>
    </row>
    <row r="7" spans="1:37" ht="6.75" customHeight="1" x14ac:dyDescent="0.2">
      <c r="B7" s="85">
        <f>IF(B6="Male",1,2)</f>
        <v>1</v>
      </c>
    </row>
    <row r="8" spans="1:37" ht="19.5" customHeight="1" thickBot="1" x14ac:dyDescent="0.25">
      <c r="A8" s="220" t="s">
        <v>133</v>
      </c>
      <c r="B8" s="220"/>
      <c r="C8" s="220"/>
      <c r="D8" s="220"/>
      <c r="E8" s="220"/>
      <c r="F8" s="220"/>
      <c r="G8" s="220"/>
      <c r="H8" s="174">
        <f ca="1">TODAY()</f>
        <v>42339</v>
      </c>
      <c r="I8" s="143" t="s">
        <v>180</v>
      </c>
    </row>
    <row r="9" spans="1:37" s="38" customFormat="1" ht="15.75" customHeight="1" thickBot="1" x14ac:dyDescent="0.3">
      <c r="A9" s="170" t="s">
        <v>162</v>
      </c>
      <c r="B9" s="170" t="s">
        <v>163</v>
      </c>
      <c r="C9" s="171" t="s">
        <v>164</v>
      </c>
      <c r="D9" s="170" t="s">
        <v>165</v>
      </c>
      <c r="E9" s="171" t="s">
        <v>166</v>
      </c>
      <c r="F9" s="170" t="s">
        <v>167</v>
      </c>
      <c r="G9" s="172" t="s">
        <v>168</v>
      </c>
      <c r="H9" s="105"/>
      <c r="I9" s="44"/>
      <c r="J9" s="37"/>
    </row>
    <row r="10" spans="1:37" ht="20.25" customHeight="1" x14ac:dyDescent="0.2">
      <c r="A10" s="144">
        <f t="shared" ref="A10:F10" ca="1" si="0">B10-1</f>
        <v>42246</v>
      </c>
      <c r="B10" s="144">
        <f t="shared" ca="1" si="0"/>
        <v>42247</v>
      </c>
      <c r="C10" s="145">
        <f t="shared" ca="1" si="0"/>
        <v>42248</v>
      </c>
      <c r="D10" s="144">
        <f t="shared" ca="1" si="0"/>
        <v>42249</v>
      </c>
      <c r="E10" s="144">
        <f t="shared" ca="1" si="0"/>
        <v>42250</v>
      </c>
      <c r="F10" s="144">
        <f t="shared" ca="1" si="0"/>
        <v>42251</v>
      </c>
      <c r="G10" s="146">
        <f ca="1">A13-1</f>
        <v>42252</v>
      </c>
      <c r="H10" s="221" t="s">
        <v>172</v>
      </c>
      <c r="I10" s="222"/>
      <c r="J10" s="222"/>
      <c r="N10" s="106"/>
      <c r="S10" s="112" t="s">
        <v>124</v>
      </c>
      <c r="T10" s="110" t="s">
        <v>125</v>
      </c>
      <c r="U10" s="110" t="s">
        <v>126</v>
      </c>
      <c r="V10" s="110" t="s">
        <v>130</v>
      </c>
      <c r="W10" s="110" t="s">
        <v>22</v>
      </c>
    </row>
    <row r="11" spans="1:37" ht="12.75" customHeight="1" x14ac:dyDescent="0.2">
      <c r="A11" s="147"/>
      <c r="B11" s="148"/>
      <c r="C11" s="149"/>
      <c r="D11" s="148"/>
      <c r="E11" s="150"/>
      <c r="F11" s="147"/>
      <c r="G11" s="147"/>
      <c r="H11" s="101"/>
      <c r="N11" s="106"/>
      <c r="S11" s="86"/>
      <c r="T11" s="86"/>
      <c r="U11" s="86"/>
      <c r="V11" s="86"/>
      <c r="W11" s="86"/>
    </row>
    <row r="12" spans="1:37" ht="39.75" customHeight="1" x14ac:dyDescent="0.2">
      <c r="A12" s="53"/>
      <c r="B12" s="53"/>
      <c r="C12" s="53"/>
      <c r="D12" s="53"/>
      <c r="E12" s="53"/>
      <c r="F12" s="53"/>
      <c r="G12" s="99"/>
      <c r="H12" s="101"/>
      <c r="N12" s="106"/>
      <c r="S12" s="87">
        <f>SUM(A12:G12)</f>
        <v>0</v>
      </c>
      <c r="T12" s="87">
        <f>COUNTIF(A12:G12,"0")</f>
        <v>0</v>
      </c>
      <c r="U12" s="88">
        <f>(IF('90'!B7=1,COUNTIF(A12:G12,"&gt;4"),COUNTIF(A12:G12,"&gt;=4")))</f>
        <v>0</v>
      </c>
      <c r="V12" s="88">
        <f>COUNTIF(A12:G12,"&gt;0")</f>
        <v>0</v>
      </c>
      <c r="W12" s="89">
        <f>T12+V12</f>
        <v>0</v>
      </c>
    </row>
    <row r="13" spans="1:37" ht="20.25" customHeight="1" x14ac:dyDescent="0.2">
      <c r="A13" s="152">
        <f t="shared" ref="A13:F13" ca="1" si="1">B13-1</f>
        <v>42253</v>
      </c>
      <c r="B13" s="152">
        <f t="shared" ca="1" si="1"/>
        <v>42254</v>
      </c>
      <c r="C13" s="152">
        <f t="shared" ca="1" si="1"/>
        <v>42255</v>
      </c>
      <c r="D13" s="152">
        <f t="shared" ca="1" si="1"/>
        <v>42256</v>
      </c>
      <c r="E13" s="152">
        <f t="shared" ca="1" si="1"/>
        <v>42257</v>
      </c>
      <c r="F13" s="152">
        <f t="shared" ca="1" si="1"/>
        <v>42258</v>
      </c>
      <c r="G13" s="176">
        <f ca="1">A16-1</f>
        <v>42259</v>
      </c>
      <c r="H13" s="100"/>
      <c r="N13" s="106"/>
      <c r="P13" s="10"/>
      <c r="Q13" s="10"/>
      <c r="R13" s="10"/>
      <c r="S13" s="86"/>
      <c r="T13" s="86"/>
      <c r="U13" s="111"/>
      <c r="V13" s="111"/>
      <c r="W13" s="111"/>
    </row>
    <row r="14" spans="1:37" ht="12.75" customHeight="1" x14ac:dyDescent="0.2">
      <c r="A14" s="147"/>
      <c r="B14" s="148"/>
      <c r="C14" s="149"/>
      <c r="D14" s="148"/>
      <c r="E14" s="150"/>
      <c r="F14" s="147"/>
      <c r="G14" s="147"/>
      <c r="H14" s="101"/>
      <c r="N14" s="106"/>
      <c r="S14" s="86"/>
      <c r="T14" s="86"/>
      <c r="U14" s="88"/>
      <c r="V14" s="88"/>
      <c r="W14" s="86"/>
    </row>
    <row r="15" spans="1:37" ht="39.75" customHeight="1" x14ac:dyDescent="0.2">
      <c r="A15" s="53"/>
      <c r="B15" s="53"/>
      <c r="C15" s="53"/>
      <c r="D15" s="53"/>
      <c r="E15" s="53"/>
      <c r="F15" s="53"/>
      <c r="G15" s="99"/>
      <c r="H15" s="101"/>
      <c r="N15" s="106"/>
      <c r="S15" s="87">
        <f>SUM(A15:G15)</f>
        <v>0</v>
      </c>
      <c r="T15" s="87">
        <f>COUNTIF(A15:G15,"0")</f>
        <v>0</v>
      </c>
      <c r="U15" s="88">
        <f>(IF('90'!B7=1,COUNTIF(A15:G15,"&gt;4"),COUNTIF(A15:G15,"&gt;=4")))</f>
        <v>0</v>
      </c>
      <c r="V15" s="88">
        <f>COUNTIF(A15:G15,"&gt;0")</f>
        <v>0</v>
      </c>
      <c r="W15" s="89">
        <f>T15+V15</f>
        <v>0</v>
      </c>
    </row>
    <row r="16" spans="1:37" ht="20.25" customHeight="1" x14ac:dyDescent="0.2">
      <c r="A16" s="152">
        <f t="shared" ref="A16:F16" ca="1" si="2">B16-1</f>
        <v>42260</v>
      </c>
      <c r="B16" s="152">
        <f t="shared" ca="1" si="2"/>
        <v>42261</v>
      </c>
      <c r="C16" s="152">
        <f t="shared" ca="1" si="2"/>
        <v>42262</v>
      </c>
      <c r="D16" s="152">
        <f t="shared" ca="1" si="2"/>
        <v>42263</v>
      </c>
      <c r="E16" s="169">
        <f t="shared" ca="1" si="2"/>
        <v>42264</v>
      </c>
      <c r="F16" s="152">
        <f t="shared" ca="1" si="2"/>
        <v>42265</v>
      </c>
      <c r="G16" s="176">
        <f ca="1">A19-1</f>
        <v>42266</v>
      </c>
      <c r="H16" s="100"/>
      <c r="N16" s="106"/>
      <c r="S16" s="110"/>
      <c r="T16" s="110"/>
      <c r="U16" s="88"/>
      <c r="V16" s="88"/>
      <c r="W16" s="111"/>
    </row>
    <row r="17" spans="1:23" ht="12.75" customHeight="1" x14ac:dyDescent="0.2">
      <c r="A17" s="147"/>
      <c r="B17" s="150"/>
      <c r="C17" s="149"/>
      <c r="D17" s="148"/>
      <c r="E17" s="150"/>
      <c r="F17" s="148"/>
      <c r="G17" s="147"/>
      <c r="H17" s="101"/>
      <c r="N17" s="106"/>
      <c r="S17" s="86"/>
      <c r="T17" s="86"/>
      <c r="U17" s="111"/>
      <c r="V17" s="111"/>
      <c r="W17" s="86"/>
    </row>
    <row r="18" spans="1:23" ht="39.75" customHeight="1" x14ac:dyDescent="0.2">
      <c r="A18" s="53"/>
      <c r="B18" s="53"/>
      <c r="C18" s="53"/>
      <c r="D18" s="53"/>
      <c r="E18" s="53"/>
      <c r="F18" s="53"/>
      <c r="G18" s="99"/>
      <c r="H18" s="101"/>
      <c r="N18" s="106"/>
      <c r="S18" s="87">
        <f>SUM(A18:G18)</f>
        <v>0</v>
      </c>
      <c r="T18" s="87">
        <f>COUNTIF(A18:G18,"0")</f>
        <v>0</v>
      </c>
      <c r="U18" s="88">
        <f>(IF('90'!B7=1,COUNTIF(A18:G18,"&gt;4"),COUNTIF(A18:G18,"&gt;=4")))</f>
        <v>0</v>
      </c>
      <c r="V18" s="88">
        <f>COUNTIF(A18:G18,"&gt;0")</f>
        <v>0</v>
      </c>
      <c r="W18" s="89">
        <f>T18+V18</f>
        <v>0</v>
      </c>
    </row>
    <row r="19" spans="1:23" ht="20.25" customHeight="1" x14ac:dyDescent="0.2">
      <c r="A19" s="152">
        <f t="shared" ref="A19:F19" ca="1" si="3">B19-1</f>
        <v>42267</v>
      </c>
      <c r="B19" s="152">
        <f t="shared" ca="1" si="3"/>
        <v>42268</v>
      </c>
      <c r="C19" s="152">
        <f t="shared" ca="1" si="3"/>
        <v>42269</v>
      </c>
      <c r="D19" s="152">
        <f t="shared" ca="1" si="3"/>
        <v>42270</v>
      </c>
      <c r="E19" s="152">
        <f t="shared" ca="1" si="3"/>
        <v>42271</v>
      </c>
      <c r="F19" s="152">
        <f t="shared" ca="1" si="3"/>
        <v>42272</v>
      </c>
      <c r="G19" s="176">
        <f ca="1">A22-1</f>
        <v>42273</v>
      </c>
      <c r="H19" s="100"/>
      <c r="N19" s="106"/>
      <c r="S19" s="86"/>
      <c r="T19" s="110"/>
      <c r="U19" s="111"/>
      <c r="V19" s="111"/>
      <c r="W19" s="111"/>
    </row>
    <row r="20" spans="1:23" ht="11.25" customHeight="1" x14ac:dyDescent="0.2">
      <c r="A20" s="150"/>
      <c r="B20" s="150"/>
      <c r="C20" s="149"/>
      <c r="D20" s="148"/>
      <c r="E20" s="150"/>
      <c r="F20" s="148"/>
      <c r="G20" s="147"/>
      <c r="H20" s="100"/>
      <c r="N20" s="106"/>
      <c r="S20" s="86"/>
      <c r="T20" s="86"/>
      <c r="U20" s="88"/>
      <c r="V20" s="88"/>
      <c r="W20" s="89"/>
    </row>
    <row r="21" spans="1:23" ht="39.75" customHeight="1" x14ac:dyDescent="0.2">
      <c r="A21" s="53"/>
      <c r="B21" s="53"/>
      <c r="C21" s="53"/>
      <c r="D21" s="53"/>
      <c r="E21" s="53"/>
      <c r="F21" s="53"/>
      <c r="G21" s="99"/>
      <c r="H21" s="100"/>
      <c r="N21" s="106"/>
      <c r="S21" s="87">
        <f>SUM(A21:G21)</f>
        <v>0</v>
      </c>
      <c r="T21" s="87">
        <f>COUNTIF(A21:G21,"0")</f>
        <v>0</v>
      </c>
      <c r="U21" s="88">
        <f>(IF('90'!B7=1,COUNTIF(A21:G21,"&gt;4"),COUNTIF(A21:G21,"&gt;=4")))</f>
        <v>0</v>
      </c>
      <c r="V21" s="88">
        <f>COUNTIF(A21:G21,"&gt;0")</f>
        <v>0</v>
      </c>
      <c r="W21" s="89">
        <f>T21+V21</f>
        <v>0</v>
      </c>
    </row>
    <row r="22" spans="1:23" ht="19.5" customHeight="1" x14ac:dyDescent="0.2">
      <c r="A22" s="152">
        <f t="shared" ref="A22:F22" ca="1" si="4">B22-1</f>
        <v>42274</v>
      </c>
      <c r="B22" s="152">
        <f t="shared" ca="1" si="4"/>
        <v>42275</v>
      </c>
      <c r="C22" s="152">
        <f t="shared" ca="1" si="4"/>
        <v>42276</v>
      </c>
      <c r="D22" s="152">
        <f t="shared" ca="1" si="4"/>
        <v>42277</v>
      </c>
      <c r="E22" s="152">
        <f t="shared" ca="1" si="4"/>
        <v>42278</v>
      </c>
      <c r="F22" s="152">
        <f t="shared" ca="1" si="4"/>
        <v>42279</v>
      </c>
      <c r="G22" s="176">
        <f ca="1">A25-1</f>
        <v>42280</v>
      </c>
      <c r="H22" s="100"/>
      <c r="N22" s="106"/>
      <c r="S22" s="110"/>
      <c r="T22" s="110"/>
      <c r="U22" s="88"/>
      <c r="V22" s="88"/>
      <c r="W22" s="89"/>
    </row>
    <row r="23" spans="1:23" ht="12" customHeight="1" x14ac:dyDescent="0.2">
      <c r="A23" s="150"/>
      <c r="B23" s="150"/>
      <c r="C23" s="149"/>
      <c r="D23" s="148"/>
      <c r="E23" s="150"/>
      <c r="F23" s="148"/>
      <c r="G23" s="147"/>
      <c r="H23" s="100"/>
      <c r="N23" s="106"/>
      <c r="S23" s="86"/>
      <c r="T23" s="86"/>
      <c r="U23" s="86"/>
      <c r="V23" s="86"/>
      <c r="W23" s="111"/>
    </row>
    <row r="24" spans="1:23" ht="39.75" customHeight="1" x14ac:dyDescent="0.2">
      <c r="A24" s="53"/>
      <c r="B24" s="53"/>
      <c r="C24" s="53"/>
      <c r="D24" s="53"/>
      <c r="E24" s="53"/>
      <c r="F24" s="53"/>
      <c r="G24" s="99"/>
      <c r="H24" s="100"/>
      <c r="N24" s="106"/>
      <c r="S24" s="87">
        <f>SUM(A24:G24)</f>
        <v>0</v>
      </c>
      <c r="T24" s="87">
        <f>COUNTIF(A24:G24,"0")</f>
        <v>0</v>
      </c>
      <c r="U24" s="88">
        <f>(IF('90'!B7=1,COUNTIF(A24:G24,"&gt;4"),COUNTIF(A24:G24,"&gt;=4")))</f>
        <v>0</v>
      </c>
      <c r="V24" s="88">
        <f>COUNTIF(A24:G24,"&gt;0")</f>
        <v>0</v>
      </c>
      <c r="W24" s="89">
        <f>T24+V24</f>
        <v>0</v>
      </c>
    </row>
    <row r="25" spans="1:23" ht="19.5" customHeight="1" x14ac:dyDescent="0.2">
      <c r="A25" s="152">
        <f t="shared" ref="A25:F25" ca="1" si="5">B25-1</f>
        <v>42281</v>
      </c>
      <c r="B25" s="152">
        <f t="shared" ca="1" si="5"/>
        <v>42282</v>
      </c>
      <c r="C25" s="152">
        <f t="shared" ca="1" si="5"/>
        <v>42283</v>
      </c>
      <c r="D25" s="152">
        <f t="shared" ca="1" si="5"/>
        <v>42284</v>
      </c>
      <c r="E25" s="152">
        <f t="shared" ca="1" si="5"/>
        <v>42285</v>
      </c>
      <c r="F25" s="152">
        <f t="shared" ca="1" si="5"/>
        <v>42286</v>
      </c>
      <c r="G25" s="176">
        <f ca="1">A28-1</f>
        <v>42287</v>
      </c>
      <c r="H25" s="100"/>
      <c r="N25" s="106"/>
      <c r="S25" s="86"/>
      <c r="T25" s="110"/>
      <c r="U25" s="86"/>
      <c r="V25" s="86"/>
      <c r="W25" s="86"/>
    </row>
    <row r="26" spans="1:23" ht="12" customHeight="1" x14ac:dyDescent="0.2">
      <c r="A26" s="150"/>
      <c r="B26" s="150"/>
      <c r="C26" s="149"/>
      <c r="D26" s="148"/>
      <c r="E26" s="150"/>
      <c r="F26" s="148"/>
      <c r="G26" s="147"/>
      <c r="H26" s="100"/>
      <c r="N26" s="106"/>
      <c r="S26" s="86"/>
      <c r="T26" s="86"/>
      <c r="U26" s="86"/>
      <c r="V26" s="86"/>
      <c r="W26" s="86"/>
    </row>
    <row r="27" spans="1:23" ht="39.75" customHeight="1" x14ac:dyDescent="0.2">
      <c r="A27" s="53"/>
      <c r="B27" s="53"/>
      <c r="C27" s="53"/>
      <c r="D27" s="53"/>
      <c r="E27" s="53"/>
      <c r="F27" s="53"/>
      <c r="G27" s="99"/>
      <c r="H27" s="100"/>
      <c r="N27" s="106"/>
      <c r="S27" s="87">
        <f>SUM(A27:G27)</f>
        <v>0</v>
      </c>
      <c r="T27" s="87">
        <f>COUNTIF(A27:G27,"0")</f>
        <v>0</v>
      </c>
      <c r="U27" s="88">
        <f>(IF('90'!B7=1,COUNTIF(A27:G27,"&gt;4"),COUNTIF(A27:G27,"&gt;=4")))</f>
        <v>0</v>
      </c>
      <c r="V27" s="88">
        <f>COUNTIF(A27:G27,"&gt;0")</f>
        <v>0</v>
      </c>
      <c r="W27" s="89">
        <f>T27+V27</f>
        <v>0</v>
      </c>
    </row>
    <row r="28" spans="1:23" ht="20.25" customHeight="1" x14ac:dyDescent="0.2">
      <c r="A28" s="152">
        <f t="shared" ref="A28:F28" ca="1" si="6">B28-1</f>
        <v>42288</v>
      </c>
      <c r="B28" s="152">
        <f t="shared" ca="1" si="6"/>
        <v>42289</v>
      </c>
      <c r="C28" s="152">
        <f t="shared" ca="1" si="6"/>
        <v>42290</v>
      </c>
      <c r="D28" s="152">
        <f t="shared" ca="1" si="6"/>
        <v>42291</v>
      </c>
      <c r="E28" s="152">
        <f t="shared" ca="1" si="6"/>
        <v>42292</v>
      </c>
      <c r="F28" s="152">
        <f t="shared" ca="1" si="6"/>
        <v>42293</v>
      </c>
      <c r="G28" s="176">
        <f ca="1">A31-1</f>
        <v>42294</v>
      </c>
      <c r="H28" s="100"/>
      <c r="N28" s="106"/>
      <c r="S28" s="86"/>
      <c r="T28" s="86"/>
      <c r="U28" s="86"/>
      <c r="V28" s="86"/>
      <c r="W28" s="86"/>
    </row>
    <row r="29" spans="1:23" ht="12" customHeight="1" x14ac:dyDescent="0.2">
      <c r="A29" s="150"/>
      <c r="B29" s="150"/>
      <c r="C29" s="149"/>
      <c r="D29" s="148"/>
      <c r="E29" s="150"/>
      <c r="F29" s="148"/>
      <c r="G29" s="147"/>
      <c r="H29" s="100"/>
      <c r="N29" s="106"/>
      <c r="S29" s="86"/>
      <c r="T29" s="86"/>
      <c r="U29" s="86"/>
      <c r="V29" s="86"/>
      <c r="W29" s="86"/>
    </row>
    <row r="30" spans="1:23" ht="39.75" customHeight="1" x14ac:dyDescent="0.2">
      <c r="A30" s="53"/>
      <c r="B30" s="53"/>
      <c r="C30" s="53"/>
      <c r="D30" s="53"/>
      <c r="E30" s="53"/>
      <c r="F30" s="53"/>
      <c r="G30" s="99"/>
      <c r="H30" s="100"/>
      <c r="N30" s="106"/>
      <c r="S30" s="87">
        <f>SUM(A30:G30)</f>
        <v>0</v>
      </c>
      <c r="T30" s="87">
        <f>COUNTIF(A30:G30,"0")</f>
        <v>0</v>
      </c>
      <c r="U30" s="88">
        <f>(IF('90'!B7=1,COUNTIF(A30:G30,"&gt;4"),COUNTIF(A30:G30,"&gt;=4")))</f>
        <v>0</v>
      </c>
      <c r="V30" s="88">
        <f>COUNTIF(A30:G30,"&gt;0")</f>
        <v>0</v>
      </c>
      <c r="W30" s="89">
        <f>T30+V30</f>
        <v>0</v>
      </c>
    </row>
    <row r="31" spans="1:23" ht="19.5" customHeight="1" x14ac:dyDescent="0.2">
      <c r="A31" s="152">
        <f t="shared" ref="A31:F31" ca="1" si="7">B31-1</f>
        <v>42295</v>
      </c>
      <c r="B31" s="152">
        <f t="shared" ca="1" si="7"/>
        <v>42296</v>
      </c>
      <c r="C31" s="169">
        <f t="shared" ca="1" si="7"/>
        <v>42297</v>
      </c>
      <c r="D31" s="152">
        <f t="shared" ca="1" si="7"/>
        <v>42298</v>
      </c>
      <c r="E31" s="152">
        <f t="shared" ca="1" si="7"/>
        <v>42299</v>
      </c>
      <c r="F31" s="152">
        <f t="shared" ca="1" si="7"/>
        <v>42300</v>
      </c>
      <c r="G31" s="176">
        <f ca="1">A34-1</f>
        <v>42301</v>
      </c>
      <c r="H31" s="100"/>
      <c r="N31" s="106"/>
      <c r="S31" s="86"/>
      <c r="T31" s="86"/>
      <c r="U31" s="86"/>
      <c r="V31" s="86"/>
      <c r="W31" s="86"/>
    </row>
    <row r="32" spans="1:23" ht="11.25" customHeight="1" x14ac:dyDescent="0.2">
      <c r="A32" s="150"/>
      <c r="B32" s="150"/>
      <c r="C32" s="149"/>
      <c r="D32" s="148"/>
      <c r="E32" s="150"/>
      <c r="F32" s="148"/>
      <c r="G32" s="147"/>
      <c r="H32" s="100"/>
      <c r="N32" s="106"/>
      <c r="S32" s="86"/>
      <c r="T32" s="86"/>
      <c r="U32" s="86"/>
      <c r="V32" s="86"/>
      <c r="W32" s="86"/>
    </row>
    <row r="33" spans="1:23" ht="39.75" customHeight="1" x14ac:dyDescent="0.2">
      <c r="A33" s="53"/>
      <c r="B33" s="53"/>
      <c r="C33" s="53"/>
      <c r="D33" s="53"/>
      <c r="E33" s="53"/>
      <c r="F33" s="53"/>
      <c r="G33" s="99"/>
      <c r="H33" s="100"/>
      <c r="N33" s="106"/>
      <c r="S33" s="87">
        <f>SUM(A33:G33)</f>
        <v>0</v>
      </c>
      <c r="T33" s="87">
        <f>COUNTIF(A33:G33,"0")</f>
        <v>0</v>
      </c>
      <c r="U33" s="88">
        <f>(IF('90'!B7=1,COUNTIF(A33:G33,"&gt;4"),COUNTIF(A33:G33,"&gt;=4")))</f>
        <v>0</v>
      </c>
      <c r="V33" s="88">
        <f>COUNTIF(A33:G33,"&gt;0")</f>
        <v>0</v>
      </c>
      <c r="W33" s="89">
        <f>T33+V33</f>
        <v>0</v>
      </c>
    </row>
    <row r="34" spans="1:23" ht="19.5" customHeight="1" x14ac:dyDescent="0.2">
      <c r="A34" s="152">
        <f t="shared" ref="A34:F34" ca="1" si="8">B34-1</f>
        <v>42302</v>
      </c>
      <c r="B34" s="152">
        <f t="shared" ca="1" si="8"/>
        <v>42303</v>
      </c>
      <c r="C34" s="169">
        <f t="shared" ca="1" si="8"/>
        <v>42304</v>
      </c>
      <c r="D34" s="152">
        <f t="shared" ca="1" si="8"/>
        <v>42305</v>
      </c>
      <c r="E34" s="152">
        <f t="shared" ca="1" si="8"/>
        <v>42306</v>
      </c>
      <c r="F34" s="152">
        <f t="shared" ca="1" si="8"/>
        <v>42307</v>
      </c>
      <c r="G34" s="176">
        <f ca="1">A37-1</f>
        <v>42308</v>
      </c>
      <c r="H34" s="100"/>
      <c r="N34" s="106"/>
      <c r="S34" s="86"/>
      <c r="T34" s="86"/>
      <c r="U34" s="86"/>
      <c r="V34" s="86"/>
      <c r="W34" s="86"/>
    </row>
    <row r="35" spans="1:23" ht="12" customHeight="1" x14ac:dyDescent="0.2">
      <c r="A35" s="150"/>
      <c r="B35" s="150"/>
      <c r="C35" s="149"/>
      <c r="D35" s="148"/>
      <c r="E35" s="150"/>
      <c r="F35" s="148"/>
      <c r="G35" s="147"/>
      <c r="H35" s="100"/>
      <c r="N35" s="106"/>
      <c r="S35" s="86"/>
      <c r="T35" s="86"/>
      <c r="U35" s="86"/>
      <c r="V35" s="86"/>
      <c r="W35" s="86"/>
    </row>
    <row r="36" spans="1:23" ht="39.75" customHeight="1" x14ac:dyDescent="0.2">
      <c r="A36" s="53"/>
      <c r="B36" s="53"/>
      <c r="C36" s="53"/>
      <c r="D36" s="53"/>
      <c r="E36" s="53"/>
      <c r="F36" s="53"/>
      <c r="G36" s="99"/>
      <c r="H36" s="100"/>
      <c r="N36" s="106"/>
      <c r="S36" s="87">
        <f>SUM(A36:G36)</f>
        <v>0</v>
      </c>
      <c r="T36" s="87">
        <f>COUNTIF(A36:G36,"0")</f>
        <v>0</v>
      </c>
      <c r="U36" s="88">
        <f>(IF('90'!B7=1,COUNTIF(A36:G36,"&gt;4"),COUNTIF(A36:G36,"&gt;=4")))</f>
        <v>0</v>
      </c>
      <c r="V36" s="88">
        <f>COUNTIF(A36:G36,"&gt;0")</f>
        <v>0</v>
      </c>
      <c r="W36" s="89">
        <f>T36+V36</f>
        <v>0</v>
      </c>
    </row>
    <row r="37" spans="1:23" ht="19.5" customHeight="1" x14ac:dyDescent="0.2">
      <c r="A37" s="152">
        <f t="shared" ref="A37:F37" ca="1" si="9">B37-1</f>
        <v>42309</v>
      </c>
      <c r="B37" s="152">
        <f t="shared" ca="1" si="9"/>
        <v>42310</v>
      </c>
      <c r="C37" s="152">
        <f t="shared" ca="1" si="9"/>
        <v>42311</v>
      </c>
      <c r="D37" s="152">
        <f t="shared" ca="1" si="9"/>
        <v>42312</v>
      </c>
      <c r="E37" s="152">
        <f t="shared" ca="1" si="9"/>
        <v>42313</v>
      </c>
      <c r="F37" s="152">
        <f t="shared" ca="1" si="9"/>
        <v>42314</v>
      </c>
      <c r="G37" s="176">
        <f ca="1">A40-1</f>
        <v>42315</v>
      </c>
      <c r="H37" s="100"/>
      <c r="N37" s="106"/>
      <c r="S37" s="86"/>
      <c r="T37" s="86"/>
      <c r="U37" s="86"/>
      <c r="V37" s="86"/>
      <c r="W37" s="86"/>
    </row>
    <row r="38" spans="1:23" ht="12" customHeight="1" x14ac:dyDescent="0.2">
      <c r="A38" s="150"/>
      <c r="B38" s="150"/>
      <c r="C38" s="147"/>
      <c r="D38" s="148"/>
      <c r="E38" s="150"/>
      <c r="F38" s="148"/>
      <c r="G38" s="147"/>
      <c r="H38" s="100"/>
      <c r="N38" s="106"/>
      <c r="S38" s="86"/>
      <c r="T38" s="86"/>
      <c r="U38" s="86"/>
      <c r="V38" s="86"/>
      <c r="W38" s="86"/>
    </row>
    <row r="39" spans="1:23" ht="39.75" customHeight="1" x14ac:dyDescent="0.2">
      <c r="A39" s="53"/>
      <c r="B39" s="53"/>
      <c r="C39" s="53"/>
      <c r="D39" s="53"/>
      <c r="E39" s="53"/>
      <c r="F39" s="53"/>
      <c r="G39" s="99"/>
      <c r="H39" s="100"/>
      <c r="N39" s="106"/>
      <c r="S39" s="87">
        <f>SUM(A39:G39)</f>
        <v>0</v>
      </c>
      <c r="T39" s="87">
        <f>COUNTIF(A39:G39,"0")</f>
        <v>0</v>
      </c>
      <c r="U39" s="88">
        <f>(IF('90'!B7=1,COUNTIF(A39:G39,"&gt;4"),COUNTIF(A39:G39,"&gt;=4")))</f>
        <v>0</v>
      </c>
      <c r="V39" s="88">
        <f>COUNTIF(A39:G39,"&gt;0")</f>
        <v>0</v>
      </c>
      <c r="W39" s="89">
        <f>T39+V39</f>
        <v>0</v>
      </c>
    </row>
    <row r="40" spans="1:23" ht="18.75" customHeight="1" x14ac:dyDescent="0.2">
      <c r="A40" s="152">
        <f t="shared" ref="A40:F40" ca="1" si="10">B40-1</f>
        <v>42316</v>
      </c>
      <c r="B40" s="152">
        <f t="shared" ca="1" si="10"/>
        <v>42317</v>
      </c>
      <c r="C40" s="152">
        <f t="shared" ca="1" si="10"/>
        <v>42318</v>
      </c>
      <c r="D40" s="152">
        <f t="shared" ca="1" si="10"/>
        <v>42319</v>
      </c>
      <c r="E40" s="152">
        <f t="shared" ca="1" si="10"/>
        <v>42320</v>
      </c>
      <c r="F40" s="152">
        <f t="shared" ca="1" si="10"/>
        <v>42321</v>
      </c>
      <c r="G40" s="176">
        <f ca="1">A43-1</f>
        <v>42322</v>
      </c>
      <c r="H40" s="100"/>
      <c r="N40" s="106"/>
      <c r="S40" s="86"/>
      <c r="T40" s="86"/>
      <c r="U40" s="86"/>
      <c r="V40" s="86"/>
      <c r="W40" s="86"/>
    </row>
    <row r="41" spans="1:23" ht="12.75" customHeight="1" x14ac:dyDescent="0.2">
      <c r="A41" s="150"/>
      <c r="B41" s="150"/>
      <c r="C41" s="177"/>
      <c r="D41" s="148"/>
      <c r="E41" s="150"/>
      <c r="F41" s="148"/>
      <c r="G41" s="178"/>
      <c r="H41" s="100"/>
      <c r="N41" s="106"/>
      <c r="S41" s="86"/>
      <c r="T41" s="86"/>
      <c r="U41" s="86"/>
      <c r="V41" s="86"/>
      <c r="W41" s="86"/>
    </row>
    <row r="42" spans="1:23" ht="39.75" customHeight="1" x14ac:dyDescent="0.2">
      <c r="A42" s="53"/>
      <c r="B42" s="53"/>
      <c r="C42" s="53"/>
      <c r="D42" s="53"/>
      <c r="E42" s="53"/>
      <c r="F42" s="53"/>
      <c r="G42" s="99"/>
      <c r="H42" s="100"/>
      <c r="N42" s="106"/>
      <c r="S42" s="87">
        <f>SUM(A42:G42)</f>
        <v>0</v>
      </c>
      <c r="T42" s="87">
        <f>COUNTIF(A42:G42,"0")</f>
        <v>0</v>
      </c>
      <c r="U42" s="88">
        <f>(IF('90'!B7=1,COUNTIF(A42:G42,"&gt;4"),COUNTIF(A42:G42,"&gt;=4")))</f>
        <v>0</v>
      </c>
      <c r="V42" s="88">
        <f>COUNTIF(A42:G42,"&gt;0")</f>
        <v>0</v>
      </c>
      <c r="W42" s="89">
        <f>T42+V42</f>
        <v>0</v>
      </c>
    </row>
    <row r="43" spans="1:23" ht="20.25" customHeight="1" x14ac:dyDescent="0.2">
      <c r="A43" s="152">
        <f t="shared" ref="A43:F43" ca="1" si="11">B43-1</f>
        <v>42323</v>
      </c>
      <c r="B43" s="152">
        <f t="shared" ca="1" si="11"/>
        <v>42324</v>
      </c>
      <c r="C43" s="152">
        <f t="shared" ca="1" si="11"/>
        <v>42325</v>
      </c>
      <c r="D43" s="152">
        <f t="shared" ca="1" si="11"/>
        <v>42326</v>
      </c>
      <c r="E43" s="152">
        <f t="shared" ca="1" si="11"/>
        <v>42327</v>
      </c>
      <c r="F43" s="152">
        <f t="shared" ca="1" si="11"/>
        <v>42328</v>
      </c>
      <c r="G43" s="176">
        <f ca="1">A46-1</f>
        <v>42329</v>
      </c>
      <c r="H43" s="100"/>
      <c r="N43" s="106"/>
      <c r="S43" s="86"/>
      <c r="T43" s="86"/>
      <c r="U43" s="86"/>
      <c r="V43" s="86"/>
      <c r="W43" s="86"/>
    </row>
    <row r="44" spans="1:23" ht="12.75" customHeight="1" x14ac:dyDescent="0.2">
      <c r="A44" s="179"/>
      <c r="B44" s="179"/>
      <c r="C44" s="180"/>
      <c r="D44" s="181"/>
      <c r="E44" s="179"/>
      <c r="F44" s="181"/>
      <c r="G44" s="182"/>
      <c r="H44" s="100"/>
      <c r="N44" s="106"/>
      <c r="S44" s="86"/>
      <c r="T44" s="86"/>
      <c r="U44" s="86"/>
      <c r="V44" s="86"/>
      <c r="W44" s="86"/>
    </row>
    <row r="45" spans="1:23" ht="39.75" customHeight="1" x14ac:dyDescent="0.2">
      <c r="A45" s="53"/>
      <c r="B45" s="53"/>
      <c r="C45" s="53"/>
      <c r="D45" s="53"/>
      <c r="E45" s="53"/>
      <c r="F45" s="53"/>
      <c r="G45" s="99"/>
      <c r="H45" s="100"/>
      <c r="N45" s="106"/>
      <c r="S45" s="87">
        <f>SUM(A45:G45)</f>
        <v>0</v>
      </c>
      <c r="T45" s="87">
        <f>COUNTIF(A45:G45,"0")</f>
        <v>0</v>
      </c>
      <c r="U45" s="88">
        <f>(IF('90'!B7=1,COUNTIF(A45:G45,"&gt;4"),COUNTIF(A45:G45,"&gt;=4")))</f>
        <v>0</v>
      </c>
      <c r="V45" s="88">
        <f>COUNTIF(A45:G45,"&gt;0")</f>
        <v>0</v>
      </c>
      <c r="W45" s="89">
        <f>T45+V45</f>
        <v>0</v>
      </c>
    </row>
    <row r="46" spans="1:23" ht="20.25" customHeight="1" x14ac:dyDescent="0.2">
      <c r="A46" s="152">
        <f t="shared" ref="A46:F46" ca="1" si="12">B46-1</f>
        <v>42330</v>
      </c>
      <c r="B46" s="152">
        <f t="shared" ca="1" si="12"/>
        <v>42331</v>
      </c>
      <c r="C46" s="152">
        <f t="shared" ca="1" si="12"/>
        <v>42332</v>
      </c>
      <c r="D46" s="152">
        <f t="shared" ca="1" si="12"/>
        <v>42333</v>
      </c>
      <c r="E46" s="152">
        <f t="shared" ca="1" si="12"/>
        <v>42334</v>
      </c>
      <c r="F46" s="152">
        <f t="shared" ca="1" si="12"/>
        <v>42335</v>
      </c>
      <c r="G46" s="176">
        <f ca="1">A49-1</f>
        <v>42336</v>
      </c>
      <c r="H46" s="100"/>
      <c r="N46" s="106"/>
      <c r="S46" s="86"/>
      <c r="T46" s="86"/>
      <c r="U46" s="86"/>
      <c r="V46" s="86"/>
      <c r="W46" s="86"/>
    </row>
    <row r="47" spans="1:23" ht="12.75" customHeight="1" x14ac:dyDescent="0.2">
      <c r="A47" s="150"/>
      <c r="B47" s="150"/>
      <c r="C47" s="183"/>
      <c r="D47" s="149"/>
      <c r="E47" s="184"/>
      <c r="F47" s="148"/>
      <c r="G47" s="184"/>
      <c r="H47" s="100"/>
      <c r="N47" s="106"/>
      <c r="S47" s="86"/>
      <c r="T47" s="86"/>
      <c r="U47" s="86"/>
      <c r="V47" s="86"/>
      <c r="W47" s="86"/>
    </row>
    <row r="48" spans="1:23" ht="39.75" customHeight="1" x14ac:dyDescent="0.2">
      <c r="A48" s="53"/>
      <c r="B48" s="53"/>
      <c r="C48" s="53"/>
      <c r="D48" s="53"/>
      <c r="E48" s="53"/>
      <c r="F48" s="53"/>
      <c r="G48" s="99"/>
      <c r="H48" s="100"/>
      <c r="N48" s="106"/>
      <c r="S48" s="87">
        <f>SUM(A48:G48)</f>
        <v>0</v>
      </c>
      <c r="T48" s="87">
        <f>COUNTIF(A48:G48,"0")</f>
        <v>0</v>
      </c>
      <c r="U48" s="88">
        <f>(IF('90'!B7=1,COUNTIF(A48:G48,"&gt;4"),COUNTIF(A48:G48,"&gt;=4")))</f>
        <v>0</v>
      </c>
      <c r="V48" s="88">
        <f>COUNTIF(A48:G48,"&gt;0")</f>
        <v>0</v>
      </c>
      <c r="W48" s="89">
        <f>T48+V48</f>
        <v>0</v>
      </c>
    </row>
    <row r="49" spans="1:23" ht="20.25" customHeight="1" x14ac:dyDescent="0.2">
      <c r="A49" s="152">
        <f t="shared" ref="A49:F49" ca="1" si="13">B49-1</f>
        <v>42337</v>
      </c>
      <c r="B49" s="152">
        <f t="shared" ca="1" si="13"/>
        <v>42338</v>
      </c>
      <c r="C49" s="152">
        <f t="shared" ca="1" si="13"/>
        <v>42339</v>
      </c>
      <c r="D49" s="152">
        <f t="shared" ca="1" si="13"/>
        <v>42340</v>
      </c>
      <c r="E49" s="152">
        <f t="shared" ca="1" si="13"/>
        <v>42341</v>
      </c>
      <c r="F49" s="152">
        <f t="shared" ca="1" si="13"/>
        <v>42342</v>
      </c>
      <c r="G49" s="176">
        <f ca="1">E6</f>
        <v>42343</v>
      </c>
      <c r="H49" s="100"/>
      <c r="N49" s="86"/>
      <c r="S49" s="86"/>
      <c r="T49" s="86"/>
      <c r="U49" s="86"/>
      <c r="V49" s="86"/>
      <c r="W49" s="86"/>
    </row>
    <row r="50" spans="1:23" ht="12.75" customHeight="1" x14ac:dyDescent="0.2">
      <c r="A50" s="150"/>
      <c r="B50" s="150"/>
      <c r="C50" s="183"/>
      <c r="D50" s="149"/>
      <c r="E50" s="184"/>
      <c r="F50" s="148"/>
      <c r="G50" s="184"/>
      <c r="H50" s="100"/>
      <c r="N50" s="86"/>
      <c r="S50" s="86"/>
      <c r="T50" s="86"/>
      <c r="U50" s="86"/>
      <c r="V50" s="86"/>
      <c r="W50" s="86"/>
    </row>
    <row r="51" spans="1:23" ht="39.75" customHeight="1" thickBot="1" x14ac:dyDescent="0.25">
      <c r="A51" s="54"/>
      <c r="B51" s="54"/>
      <c r="C51" s="54"/>
      <c r="D51" s="54"/>
      <c r="E51" s="54"/>
      <c r="F51" s="54"/>
      <c r="G51" s="103"/>
      <c r="H51" s="104"/>
      <c r="N51" s="86"/>
      <c r="S51" s="87">
        <f>SUM(A51:G51)</f>
        <v>0</v>
      </c>
      <c r="T51" s="87">
        <f>COUNTIF(A51:G51,"0")</f>
        <v>0</v>
      </c>
      <c r="U51" s="88">
        <f>(IF('90'!B7=1,COUNTIF(A51:G51,"&gt;4"),COUNTIF(A51:G51,"&gt;=4")))</f>
        <v>0</v>
      </c>
      <c r="V51" s="88">
        <f>COUNTIF(A51:G51,"&gt;0")</f>
        <v>0</v>
      </c>
      <c r="W51" s="89">
        <f>T51+V51</f>
        <v>0</v>
      </c>
    </row>
    <row r="52" spans="1:23" ht="18" customHeight="1" x14ac:dyDescent="0.25">
      <c r="A52" s="210" t="s">
        <v>198</v>
      </c>
      <c r="B52" s="211"/>
      <c r="C52" s="211"/>
      <c r="D52" s="211"/>
      <c r="E52" s="211"/>
      <c r="F52" s="211"/>
      <c r="G52" s="211"/>
      <c r="H52" s="199"/>
      <c r="N52" s="86"/>
      <c r="S52" s="87"/>
      <c r="T52" s="87"/>
      <c r="U52" s="88"/>
      <c r="V52" s="88"/>
      <c r="W52" s="89"/>
    </row>
    <row r="53" spans="1:23" ht="23.25" customHeight="1" thickBot="1" x14ac:dyDescent="0.25">
      <c r="A53" s="212" t="s">
        <v>199</v>
      </c>
      <c r="B53" s="213"/>
      <c r="C53" s="213"/>
      <c r="D53" s="213"/>
      <c r="E53" s="213"/>
      <c r="F53" s="213"/>
      <c r="G53" s="213"/>
      <c r="H53" s="201"/>
      <c r="J53" s="86">
        <v>1</v>
      </c>
      <c r="N53" s="86"/>
      <c r="S53" s="87"/>
      <c r="T53" s="87"/>
      <c r="U53" s="88"/>
      <c r="V53" s="88"/>
      <c r="W53" s="89"/>
    </row>
    <row r="54" spans="1:23" ht="27" customHeight="1" thickBot="1" x14ac:dyDescent="0.3">
      <c r="A54" s="203" t="s">
        <v>195</v>
      </c>
      <c r="B54" s="200"/>
      <c r="C54" s="200"/>
      <c r="D54" s="200"/>
      <c r="E54" s="200"/>
      <c r="F54" s="200"/>
      <c r="G54" s="200"/>
      <c r="H54" s="208"/>
      <c r="J54" s="86">
        <v>2</v>
      </c>
      <c r="N54" s="86"/>
      <c r="S54" s="87"/>
      <c r="T54" s="87"/>
      <c r="U54" s="88"/>
      <c r="V54" s="88"/>
      <c r="W54" s="89"/>
    </row>
    <row r="55" spans="1:23" ht="25.5" customHeight="1" x14ac:dyDescent="0.25">
      <c r="A55" s="203" t="s">
        <v>196</v>
      </c>
      <c r="B55" s="200"/>
      <c r="C55" s="200"/>
      <c r="D55" s="200"/>
      <c r="E55" s="200"/>
      <c r="F55" s="200"/>
      <c r="G55" s="200"/>
      <c r="H55" s="205"/>
      <c r="J55" s="86">
        <v>3</v>
      </c>
      <c r="N55" s="86"/>
      <c r="S55" s="87"/>
      <c r="T55" s="87"/>
      <c r="U55" s="88"/>
      <c r="V55" s="88"/>
      <c r="W55" s="89"/>
    </row>
    <row r="56" spans="1:23" ht="23.25" customHeight="1" thickBot="1" x14ac:dyDescent="0.3">
      <c r="A56" s="204" t="s">
        <v>197</v>
      </c>
      <c r="B56" s="202"/>
      <c r="C56" s="202"/>
      <c r="D56" s="202"/>
      <c r="E56" s="202"/>
      <c r="F56" s="202"/>
      <c r="G56" s="202"/>
      <c r="H56" s="206"/>
      <c r="N56" s="86"/>
      <c r="S56" s="87"/>
      <c r="T56" s="87"/>
      <c r="U56" s="88"/>
      <c r="V56" s="88"/>
      <c r="W56" s="89"/>
    </row>
    <row r="57" spans="1:23" ht="17.25" customHeight="1" x14ac:dyDescent="0.2">
      <c r="A57" s="21"/>
      <c r="B57" s="21"/>
      <c r="C57" s="21"/>
      <c r="D57" s="21"/>
      <c r="E57" s="21"/>
      <c r="F57" s="21"/>
      <c r="G57" s="21"/>
      <c r="H57" s="16"/>
      <c r="I57" s="86"/>
      <c r="J57" s="86"/>
      <c r="K57" s="86"/>
      <c r="L57" s="86"/>
      <c r="M57" s="86"/>
      <c r="N57" s="86"/>
    </row>
    <row r="58" spans="1:23" ht="30" customHeight="1" x14ac:dyDescent="0.2">
      <c r="A58" s="25"/>
      <c r="B58" s="25"/>
      <c r="C58" s="25"/>
      <c r="D58" s="41" t="s">
        <v>161</v>
      </c>
      <c r="E58" s="25"/>
      <c r="F58" s="25"/>
      <c r="G58" s="25"/>
      <c r="H58" s="16"/>
      <c r="I58" s="87"/>
      <c r="J58" s="87"/>
      <c r="K58" s="88"/>
      <c r="L58" s="88"/>
      <c r="M58" s="89"/>
      <c r="N58" s="86"/>
    </row>
    <row r="59" spans="1:23" ht="24.75" customHeight="1" x14ac:dyDescent="0.2">
      <c r="A59" s="21"/>
      <c r="B59" s="21"/>
      <c r="C59" s="21"/>
      <c r="D59" s="21"/>
      <c r="E59" s="21"/>
      <c r="F59" s="21"/>
      <c r="G59" s="21"/>
      <c r="H59" s="16"/>
      <c r="I59" s="86"/>
      <c r="J59" s="86"/>
      <c r="K59" s="86"/>
      <c r="L59" s="86"/>
      <c r="M59" s="86"/>
      <c r="N59" s="86"/>
      <c r="P59" s="2" t="s">
        <v>27</v>
      </c>
    </row>
    <row r="60" spans="1:23" ht="21" customHeight="1" x14ac:dyDescent="0.2">
      <c r="A60" s="17"/>
      <c r="B60" s="17"/>
      <c r="C60" s="19"/>
      <c r="D60" s="17"/>
      <c r="E60" s="19"/>
      <c r="F60" s="17"/>
      <c r="G60" s="17"/>
      <c r="H60" s="16"/>
      <c r="I60" s="86"/>
      <c r="J60" s="86"/>
      <c r="K60" s="86"/>
      <c r="L60" s="86"/>
      <c r="M60" s="86"/>
      <c r="N60" s="86"/>
    </row>
    <row r="61" spans="1:23" x14ac:dyDescent="0.2">
      <c r="A61" s="18"/>
      <c r="B61" s="19"/>
      <c r="C61" s="19"/>
      <c r="D61" s="17"/>
      <c r="E61" s="19"/>
      <c r="F61" s="19"/>
      <c r="G61" s="19"/>
      <c r="H61" s="16"/>
      <c r="I61" s="86"/>
      <c r="J61" s="86"/>
      <c r="K61" s="86"/>
      <c r="L61" s="86"/>
      <c r="M61" s="86"/>
      <c r="N61" s="86"/>
    </row>
    <row r="62" spans="1:23" ht="42.75" customHeight="1" x14ac:dyDescent="0.2">
      <c r="A62" s="30"/>
      <c r="B62" s="31"/>
      <c r="C62" s="31"/>
      <c r="D62" s="31"/>
      <c r="E62" s="31"/>
      <c r="F62" s="31"/>
      <c r="G62" s="31"/>
      <c r="H62" s="16"/>
      <c r="I62" s="86"/>
      <c r="J62" s="86"/>
      <c r="K62" s="86"/>
      <c r="L62" s="86"/>
      <c r="M62" s="86"/>
      <c r="N62" s="86"/>
    </row>
    <row r="63" spans="1:23" x14ac:dyDescent="0.2">
      <c r="A63" s="17"/>
      <c r="B63" s="17"/>
      <c r="C63" s="19"/>
      <c r="D63" s="19"/>
      <c r="E63" s="19"/>
      <c r="F63" s="17"/>
      <c r="G63" s="19"/>
      <c r="H63" s="16"/>
      <c r="I63" s="86"/>
      <c r="J63" s="86"/>
      <c r="K63" s="86"/>
      <c r="L63" s="86"/>
      <c r="M63" s="86"/>
      <c r="N63" s="86"/>
    </row>
    <row r="64" spans="1:23" x14ac:dyDescent="0.2">
      <c r="A64" s="18"/>
      <c r="B64" s="19"/>
      <c r="C64" s="19"/>
      <c r="D64" s="19"/>
      <c r="E64" s="19"/>
      <c r="F64" s="19"/>
      <c r="G64" s="19"/>
      <c r="H64" s="16"/>
      <c r="I64" s="86"/>
      <c r="J64" s="86"/>
      <c r="K64" s="86"/>
      <c r="L64" s="86"/>
      <c r="M64" s="86"/>
      <c r="N64" s="86"/>
    </row>
    <row r="65" spans="1:28" ht="34.5" customHeight="1" x14ac:dyDescent="0.2">
      <c r="A65" s="30"/>
      <c r="B65" s="31"/>
      <c r="C65" s="31"/>
      <c r="D65" s="31"/>
      <c r="E65" s="31"/>
      <c r="F65" s="31"/>
      <c r="G65" s="31"/>
      <c r="H65" s="16"/>
      <c r="I65" s="86"/>
      <c r="J65" s="86"/>
      <c r="K65" s="86"/>
      <c r="L65" s="86"/>
      <c r="M65" s="86"/>
      <c r="N65" s="86"/>
    </row>
    <row r="66" spans="1:28" x14ac:dyDescent="0.2">
      <c r="A66" s="17"/>
      <c r="B66" s="17"/>
      <c r="C66" s="19"/>
      <c r="D66" s="19"/>
      <c r="E66" s="19"/>
      <c r="F66" s="17"/>
      <c r="G66" s="19"/>
      <c r="H66" s="16"/>
      <c r="I66" s="86"/>
      <c r="J66" s="86"/>
      <c r="K66" s="86"/>
      <c r="L66" s="86"/>
      <c r="M66" s="86"/>
      <c r="N66" s="86"/>
    </row>
    <row r="67" spans="1:28" x14ac:dyDescent="0.2">
      <c r="A67" s="18"/>
      <c r="B67" s="19"/>
      <c r="C67" s="19"/>
      <c r="D67" s="19"/>
      <c r="E67" s="19"/>
      <c r="F67" s="19"/>
      <c r="G67" s="19"/>
      <c r="H67" s="16"/>
      <c r="I67" s="86"/>
      <c r="J67" s="86"/>
      <c r="K67" s="86"/>
      <c r="L67" s="86"/>
      <c r="M67" s="86"/>
      <c r="N67" s="86"/>
    </row>
    <row r="68" spans="1:28" ht="36.75" customHeight="1" x14ac:dyDescent="0.2">
      <c r="A68" s="18"/>
      <c r="B68" s="19"/>
      <c r="C68" s="19"/>
      <c r="D68" s="19"/>
      <c r="E68" s="19"/>
      <c r="F68" s="19"/>
      <c r="G68" s="19"/>
      <c r="H68" s="16"/>
      <c r="I68" s="86"/>
      <c r="J68" s="86"/>
      <c r="K68" s="86"/>
      <c r="L68" s="86"/>
      <c r="M68" s="86"/>
      <c r="N68" s="86"/>
    </row>
    <row r="69" spans="1:28" ht="15" x14ac:dyDescent="0.25">
      <c r="A69" s="32"/>
      <c r="B69" s="32"/>
      <c r="C69" s="33"/>
      <c r="D69" s="32"/>
      <c r="E69" s="33"/>
      <c r="F69" s="32"/>
      <c r="G69" s="32"/>
      <c r="H69" s="16"/>
      <c r="I69" s="86"/>
      <c r="J69" s="86"/>
      <c r="K69" s="86"/>
      <c r="L69" s="86"/>
      <c r="M69" s="86"/>
      <c r="N69" s="86"/>
    </row>
    <row r="70" spans="1:28" x14ac:dyDescent="0.2">
      <c r="A70" s="124"/>
      <c r="B70" s="124"/>
      <c r="C70" s="124"/>
      <c r="D70" s="124"/>
      <c r="E70" s="124"/>
      <c r="F70" s="31"/>
      <c r="G70" s="31"/>
      <c r="H70" s="16"/>
      <c r="I70" s="86"/>
      <c r="J70" s="86"/>
      <c r="K70" s="86"/>
      <c r="L70" s="86"/>
      <c r="M70" s="86"/>
      <c r="N70" s="86"/>
    </row>
    <row r="71" spans="1:28" x14ac:dyDescent="0.2">
      <c r="A71" s="35"/>
      <c r="B71" s="35"/>
      <c r="C71" s="35"/>
      <c r="D71" s="19"/>
      <c r="E71" s="19"/>
      <c r="F71" s="35"/>
      <c r="G71" s="19"/>
      <c r="H71" s="16"/>
      <c r="I71" s="86"/>
      <c r="J71" s="86"/>
      <c r="K71" s="86"/>
      <c r="L71" s="86"/>
      <c r="M71" s="86"/>
      <c r="N71" s="86"/>
    </row>
    <row r="72" spans="1:28" x14ac:dyDescent="0.2">
      <c r="A72" s="125"/>
      <c r="B72" s="19"/>
      <c r="C72" s="35"/>
      <c r="D72" s="19"/>
      <c r="E72" s="19"/>
      <c r="F72" s="19"/>
      <c r="G72" s="19"/>
      <c r="H72" s="16"/>
      <c r="I72" s="86"/>
      <c r="J72" s="86"/>
      <c r="K72" s="86"/>
      <c r="L72" s="86"/>
      <c r="M72" s="86"/>
      <c r="N72" s="86"/>
    </row>
    <row r="73" spans="1:28" x14ac:dyDescent="0.2">
      <c r="A73" s="124"/>
      <c r="B73" s="124"/>
      <c r="C73" s="124"/>
      <c r="D73" s="124"/>
      <c r="E73" s="124"/>
      <c r="F73" s="31"/>
      <c r="G73" s="31"/>
      <c r="H73" s="16"/>
      <c r="I73" s="86"/>
      <c r="J73" s="86"/>
      <c r="K73" s="86"/>
      <c r="L73" s="86"/>
      <c r="M73" s="86"/>
      <c r="N73" s="86"/>
    </row>
    <row r="74" spans="1:28" x14ac:dyDescent="0.2">
      <c r="A74" s="35"/>
      <c r="B74" s="35"/>
      <c r="C74" s="35"/>
      <c r="D74" s="19"/>
      <c r="E74" s="19"/>
      <c r="F74" s="35"/>
      <c r="G74" s="19"/>
      <c r="H74" s="16"/>
      <c r="I74" s="86"/>
      <c r="J74" s="86"/>
      <c r="K74" s="86"/>
      <c r="L74" s="86"/>
      <c r="M74" s="86"/>
      <c r="N74" s="86"/>
    </row>
    <row r="75" spans="1:28" x14ac:dyDescent="0.2">
      <c r="A75" s="125"/>
      <c r="B75" s="35"/>
      <c r="C75" s="35"/>
      <c r="D75" s="19"/>
      <c r="E75" s="19"/>
      <c r="F75" s="19"/>
      <c r="G75" s="19"/>
      <c r="H75" s="16"/>
      <c r="I75" s="86"/>
      <c r="J75" s="86"/>
      <c r="K75" s="86"/>
      <c r="L75" s="86"/>
      <c r="M75" s="86"/>
      <c r="N75" s="86"/>
    </row>
    <row r="76" spans="1:28" x14ac:dyDescent="0.2">
      <c r="A76" s="124"/>
      <c r="B76" s="124"/>
      <c r="C76" s="124"/>
      <c r="D76" s="124"/>
      <c r="E76" s="124"/>
      <c r="F76" s="31"/>
      <c r="G76" s="31"/>
      <c r="H76" s="16"/>
      <c r="I76" s="86"/>
      <c r="J76" s="86"/>
      <c r="K76" s="86"/>
      <c r="L76" s="86"/>
      <c r="M76" s="86"/>
      <c r="N76" s="86"/>
    </row>
    <row r="77" spans="1:28" x14ac:dyDescent="0.2">
      <c r="A77" s="126"/>
      <c r="B77" s="126"/>
      <c r="C77" s="126"/>
      <c r="D77" s="126"/>
      <c r="E77" s="126"/>
      <c r="F77" s="20"/>
      <c r="G77" s="20"/>
      <c r="H77" s="22"/>
      <c r="I77" s="20"/>
      <c r="J77" s="20"/>
      <c r="K77" s="20"/>
      <c r="L77" s="20"/>
      <c r="M77" s="20"/>
      <c r="N77" s="23"/>
      <c r="O77" s="20"/>
      <c r="P77" s="93" t="s">
        <v>43</v>
      </c>
      <c r="Q77" s="20"/>
      <c r="R77" s="20"/>
      <c r="S77" s="20"/>
      <c r="T77" s="20"/>
      <c r="U77" s="20"/>
      <c r="V77" s="20"/>
      <c r="W77" s="20"/>
      <c r="X77" s="20"/>
      <c r="Y77" s="24"/>
      <c r="AB77" s="20"/>
    </row>
    <row r="78" spans="1:28" ht="25.5" x14ac:dyDescent="0.2">
      <c r="A78" s="94" t="s">
        <v>80</v>
      </c>
      <c r="B78" s="94"/>
      <c r="C78" s="94"/>
      <c r="D78" s="94"/>
      <c r="E78" s="94"/>
      <c r="F78" s="94"/>
      <c r="G78" s="94"/>
      <c r="H78" s="96"/>
      <c r="I78" s="94"/>
      <c r="J78" s="94"/>
      <c r="K78" s="94"/>
      <c r="L78" s="94"/>
      <c r="M78" s="94"/>
      <c r="N78" s="94"/>
      <c r="O78" s="95" t="s">
        <v>81</v>
      </c>
      <c r="P78" s="95">
        <v>0</v>
      </c>
      <c r="Q78" s="94"/>
      <c r="R78" s="24"/>
      <c r="S78" s="24"/>
      <c r="T78" s="24"/>
      <c r="U78" s="24"/>
      <c r="V78" s="24"/>
      <c r="W78" s="24"/>
      <c r="X78" s="24"/>
      <c r="AB78" s="20"/>
    </row>
    <row r="79" spans="1:28" x14ac:dyDescent="0.2">
      <c r="A79" s="94">
        <f>COUNTIF(A12:G12,"0")</f>
        <v>0</v>
      </c>
      <c r="B79" s="94">
        <f>COUNTIF(A15:G15,"0")</f>
        <v>0</v>
      </c>
      <c r="C79" s="94">
        <f>COUNTIF(A18:G18,"0")</f>
        <v>0</v>
      </c>
      <c r="D79" s="94">
        <f>COUNTIF(A21:G21,"0")</f>
        <v>0</v>
      </c>
      <c r="E79" s="94">
        <f>COUNTIF(A24:G24,"0")</f>
        <v>0</v>
      </c>
      <c r="F79" s="94">
        <f>COUNTIF(A27:G27,"0")</f>
        <v>0</v>
      </c>
      <c r="G79" s="94">
        <f>COUNTIF(A30:G30,"0")</f>
        <v>0</v>
      </c>
      <c r="H79" s="94">
        <f>COUNTIF(A33:G33,"0")</f>
        <v>0</v>
      </c>
      <c r="I79" s="94">
        <f>COUNTIF(A36:G36,"0")</f>
        <v>0</v>
      </c>
      <c r="J79" s="94">
        <f>COUNTIF(A39:G39,"0")</f>
        <v>0</v>
      </c>
      <c r="K79" s="94">
        <f>COUNTIF(A42:G42,"0")</f>
        <v>0</v>
      </c>
      <c r="L79" s="94">
        <f>COUNTIF(A45:G45,"0")</f>
        <v>0</v>
      </c>
      <c r="M79" s="94">
        <f>COUNTIF(A48:G48,"0")</f>
        <v>0</v>
      </c>
      <c r="N79" s="94">
        <f>COUNTIF(A51:G51,"0")</f>
        <v>0</v>
      </c>
      <c r="O79" s="96">
        <f>SUM(A79:N79)</f>
        <v>0</v>
      </c>
      <c r="P79" s="97">
        <f>O79/90</f>
        <v>0</v>
      </c>
      <c r="Q79" s="94"/>
      <c r="R79" s="24"/>
      <c r="S79" s="24"/>
      <c r="T79" s="24"/>
      <c r="U79" s="24"/>
      <c r="V79" s="24"/>
      <c r="W79" s="24"/>
      <c r="X79" s="24"/>
      <c r="AB79" s="20"/>
    </row>
    <row r="80" spans="1:28" ht="25.5" x14ac:dyDescent="0.2">
      <c r="A80" s="94" t="s">
        <v>28</v>
      </c>
      <c r="B80" s="94"/>
      <c r="C80" s="94"/>
      <c r="D80" s="94"/>
      <c r="E80" s="94"/>
      <c r="F80" s="94"/>
      <c r="G80" s="94"/>
      <c r="H80" s="94"/>
      <c r="I80" s="94"/>
      <c r="J80" s="94"/>
      <c r="K80" s="94"/>
      <c r="L80" s="94"/>
      <c r="M80" s="94"/>
      <c r="N80" s="94"/>
      <c r="O80" s="95" t="s">
        <v>39</v>
      </c>
      <c r="P80" s="96">
        <v>1</v>
      </c>
      <c r="Q80" s="94"/>
      <c r="R80" s="24"/>
      <c r="S80" s="24"/>
      <c r="T80" s="24"/>
      <c r="U80" s="24"/>
      <c r="V80" s="24"/>
      <c r="W80" s="24"/>
      <c r="X80" s="24"/>
      <c r="Y80" s="27"/>
      <c r="Z80" s="27"/>
      <c r="AB80" s="20"/>
    </row>
    <row r="81" spans="1:28" x14ac:dyDescent="0.2">
      <c r="A81" s="94">
        <f>COUNTIF(A12:G12,"1")</f>
        <v>0</v>
      </c>
      <c r="B81" s="94">
        <f>COUNTIF(A15:G15,"1")</f>
        <v>0</v>
      </c>
      <c r="C81" s="94">
        <f>COUNTIF(A18:G18,"1")</f>
        <v>0</v>
      </c>
      <c r="D81" s="94">
        <f>COUNTIF(A21:G21,"1")</f>
        <v>0</v>
      </c>
      <c r="E81" s="94">
        <f>COUNTIF(A24:G24,"1")</f>
        <v>0</v>
      </c>
      <c r="F81" s="94">
        <f>COUNTIF(A27:G27,"1")</f>
        <v>0</v>
      </c>
      <c r="G81" s="94">
        <f>COUNTIF(A30:G30,"1")</f>
        <v>0</v>
      </c>
      <c r="H81" s="94">
        <f>COUNTIF(A33:G33,"1")</f>
        <v>0</v>
      </c>
      <c r="I81" s="94">
        <f>COUNTIF(A36:G36,"1")</f>
        <v>0</v>
      </c>
      <c r="J81" s="94">
        <f>COUNTIF(A39:G39,"1")</f>
        <v>0</v>
      </c>
      <c r="K81" s="94">
        <f>COUNTIF(A42:G42,"1")</f>
        <v>0</v>
      </c>
      <c r="L81" s="94">
        <f>COUNTIF(A45:G45,"1")</f>
        <v>0</v>
      </c>
      <c r="M81" s="94">
        <f>COUNTIF(A48:G48,"1")</f>
        <v>0</v>
      </c>
      <c r="N81" s="94">
        <f>COUNTIF(A51:G51,"1")</f>
        <v>0</v>
      </c>
      <c r="O81" s="96">
        <f>SUM(A81:N81)</f>
        <v>0</v>
      </c>
      <c r="P81" s="97">
        <f>O81/90</f>
        <v>0</v>
      </c>
      <c r="Q81" s="94"/>
      <c r="R81" s="24"/>
      <c r="S81" s="24"/>
      <c r="T81" s="24"/>
      <c r="U81" s="24"/>
      <c r="V81" s="24"/>
      <c r="W81" s="24"/>
      <c r="X81" s="24"/>
      <c r="Y81" s="26"/>
      <c r="Z81" s="28"/>
      <c r="AB81" s="20"/>
    </row>
    <row r="82" spans="1:28" ht="25.5" x14ac:dyDescent="0.2">
      <c r="A82" s="94" t="s">
        <v>29</v>
      </c>
      <c r="B82" s="94"/>
      <c r="C82" s="94"/>
      <c r="D82" s="94"/>
      <c r="E82" s="94"/>
      <c r="F82" s="94"/>
      <c r="G82" s="94"/>
      <c r="H82" s="94"/>
      <c r="I82" s="94"/>
      <c r="J82" s="94"/>
      <c r="K82" s="94"/>
      <c r="L82" s="94"/>
      <c r="M82" s="94"/>
      <c r="N82" s="94"/>
      <c r="O82" s="95" t="s">
        <v>40</v>
      </c>
      <c r="P82" s="95">
        <v>2</v>
      </c>
      <c r="Q82" s="94"/>
      <c r="R82" s="24"/>
      <c r="S82" s="24"/>
      <c r="T82" s="24"/>
      <c r="U82" s="24"/>
      <c r="V82" s="24"/>
      <c r="W82" s="24"/>
      <c r="X82" s="24"/>
      <c r="Y82" s="27"/>
      <c r="Z82" s="27"/>
      <c r="AB82" s="20"/>
    </row>
    <row r="83" spans="1:28" x14ac:dyDescent="0.2">
      <c r="A83" s="94">
        <f>COUNTIF(A12:G12,"2")</f>
        <v>0</v>
      </c>
      <c r="B83" s="94">
        <f>COUNTIF(A15:G15,"2")</f>
        <v>0</v>
      </c>
      <c r="C83" s="94">
        <f>COUNTIF(A18:G18,"2")</f>
        <v>0</v>
      </c>
      <c r="D83" s="94">
        <f>COUNTIF(A21:G21,"2")</f>
        <v>0</v>
      </c>
      <c r="E83" s="94">
        <f>COUNTIF(A24:G24,"2")</f>
        <v>0</v>
      </c>
      <c r="F83" s="94">
        <f>COUNTIF(A27:G27,"2")</f>
        <v>0</v>
      </c>
      <c r="G83" s="94">
        <f>COUNTIF(A30:G30,"2")</f>
        <v>0</v>
      </c>
      <c r="H83" s="94">
        <f>COUNTIF(A33:G33,"2")</f>
        <v>0</v>
      </c>
      <c r="I83" s="94">
        <f>COUNTIF(A36:G36,"2")</f>
        <v>0</v>
      </c>
      <c r="J83" s="94">
        <f>COUNTIF(A39:G39,"2")</f>
        <v>0</v>
      </c>
      <c r="K83" s="94">
        <f>COUNTIF(A42:G42,"2")</f>
        <v>0</v>
      </c>
      <c r="L83" s="94">
        <f>COUNTIF(A45:G45,"2")</f>
        <v>0</v>
      </c>
      <c r="M83" s="94">
        <f>COUNTIF(A48:G48,"2")</f>
        <v>0</v>
      </c>
      <c r="N83" s="94">
        <f>COUNTIF(A51:G51,"2")</f>
        <v>0</v>
      </c>
      <c r="O83" s="96">
        <f>SUM(A83:N83)</f>
        <v>0</v>
      </c>
      <c r="P83" s="97">
        <f>O83/90</f>
        <v>0</v>
      </c>
      <c r="Q83" s="94"/>
      <c r="R83" s="24"/>
      <c r="S83" s="24"/>
      <c r="T83" s="24"/>
      <c r="U83" s="24"/>
      <c r="V83" s="24"/>
      <c r="W83" s="24"/>
      <c r="X83" s="24"/>
      <c r="Y83" s="26"/>
      <c r="Z83" s="28"/>
      <c r="AB83" s="20"/>
    </row>
    <row r="84" spans="1:28" ht="25.5" x14ac:dyDescent="0.2">
      <c r="A84" s="94" t="s">
        <v>30</v>
      </c>
      <c r="B84" s="94"/>
      <c r="C84" s="94"/>
      <c r="D84" s="94"/>
      <c r="E84" s="94"/>
      <c r="F84" s="94"/>
      <c r="G84" s="94"/>
      <c r="H84" s="94"/>
      <c r="I84" s="94"/>
      <c r="J84" s="94"/>
      <c r="K84" s="94"/>
      <c r="L84" s="94"/>
      <c r="M84" s="94"/>
      <c r="N84" s="94"/>
      <c r="O84" s="95" t="s">
        <v>41</v>
      </c>
      <c r="P84" s="95">
        <v>3</v>
      </c>
      <c r="Q84" s="94"/>
      <c r="R84" s="24"/>
      <c r="S84" s="24"/>
      <c r="T84" s="24"/>
      <c r="U84" s="24"/>
      <c r="V84" s="24"/>
      <c r="W84" s="24"/>
      <c r="X84" s="24"/>
      <c r="Y84" s="27"/>
      <c r="Z84" s="27"/>
      <c r="AB84" s="20"/>
    </row>
    <row r="85" spans="1:28" x14ac:dyDescent="0.2">
      <c r="A85" s="94">
        <f>COUNTIF(A12:G12,"3")</f>
        <v>0</v>
      </c>
      <c r="B85" s="94">
        <f>COUNTIF(A15:G15,"3")</f>
        <v>0</v>
      </c>
      <c r="C85" s="94">
        <f>COUNTIF(A18:G18,"3")</f>
        <v>0</v>
      </c>
      <c r="D85" s="94">
        <f>COUNTIF(A21:G21,"3")</f>
        <v>0</v>
      </c>
      <c r="E85" s="94">
        <f>COUNTIF(A24:G24,"3")</f>
        <v>0</v>
      </c>
      <c r="F85" s="94">
        <f>COUNTIF(A27:G27,"3")</f>
        <v>0</v>
      </c>
      <c r="G85" s="94">
        <f>COUNTIF(A30:G30,"3")</f>
        <v>0</v>
      </c>
      <c r="H85" s="94">
        <f>COUNTIF(A33:G33,"3")</f>
        <v>0</v>
      </c>
      <c r="I85" s="94">
        <f>COUNTIF(A36:G36,"3")</f>
        <v>0</v>
      </c>
      <c r="J85" s="94">
        <f>COUNTIF(A39:G39,"3")</f>
        <v>0</v>
      </c>
      <c r="K85" s="94">
        <f>COUNTIF(A42:G42,"3")</f>
        <v>0</v>
      </c>
      <c r="L85" s="94">
        <f>COUNTIF(A45:G45,"3")</f>
        <v>0</v>
      </c>
      <c r="M85" s="94">
        <f>COUNTIF(A48:G48,"3")</f>
        <v>0</v>
      </c>
      <c r="N85" s="94">
        <f>COUNTIF(A51:G51,"3")</f>
        <v>0</v>
      </c>
      <c r="O85" s="96">
        <f>SUM(A85:N85)</f>
        <v>0</v>
      </c>
      <c r="P85" s="97">
        <f>O85/90</f>
        <v>0</v>
      </c>
      <c r="Q85" s="94"/>
      <c r="R85" s="24"/>
      <c r="S85" s="24"/>
      <c r="T85" s="24"/>
      <c r="U85" s="24"/>
      <c r="V85" s="24"/>
      <c r="W85" s="24"/>
      <c r="X85" s="24"/>
      <c r="Y85" s="26"/>
      <c r="Z85" s="28"/>
      <c r="AB85" s="20"/>
    </row>
    <row r="86" spans="1:28" ht="25.5" x14ac:dyDescent="0.2">
      <c r="A86" s="94" t="s">
        <v>31</v>
      </c>
      <c r="B86" s="94"/>
      <c r="C86" s="94"/>
      <c r="D86" s="94"/>
      <c r="E86" s="94"/>
      <c r="F86" s="94"/>
      <c r="G86" s="94"/>
      <c r="H86" s="94"/>
      <c r="I86" s="94"/>
      <c r="J86" s="94"/>
      <c r="K86" s="94"/>
      <c r="L86" s="94"/>
      <c r="M86" s="94"/>
      <c r="N86" s="94"/>
      <c r="O86" s="95" t="s">
        <v>42</v>
      </c>
      <c r="P86" s="95">
        <v>4</v>
      </c>
      <c r="Q86" s="94"/>
      <c r="R86" s="24"/>
      <c r="S86" s="24"/>
      <c r="T86" s="24"/>
      <c r="U86" s="24"/>
      <c r="V86" s="24"/>
      <c r="W86" s="24"/>
      <c r="X86" s="24"/>
      <c r="Y86" s="27"/>
      <c r="Z86" s="27"/>
      <c r="AB86" s="20"/>
    </row>
    <row r="87" spans="1:28" x14ac:dyDescent="0.2">
      <c r="A87" s="94">
        <f>COUNTIF(A12:G12,"4")</f>
        <v>0</v>
      </c>
      <c r="B87" s="94">
        <f>COUNTIF(A15:G15,"4")</f>
        <v>0</v>
      </c>
      <c r="C87" s="94">
        <f>COUNTIF(A18:G18,"4")</f>
        <v>0</v>
      </c>
      <c r="D87" s="94">
        <f>COUNTIF(A21:G21,"4")</f>
        <v>0</v>
      </c>
      <c r="E87" s="94">
        <f>COUNTIF(A24:G24,"4")</f>
        <v>0</v>
      </c>
      <c r="F87" s="94">
        <f>COUNTIF(A27:G27,"4")</f>
        <v>0</v>
      </c>
      <c r="G87" s="94">
        <f>COUNTIF(A30:G30,"4")</f>
        <v>0</v>
      </c>
      <c r="H87" s="94">
        <f>COUNTIF(A33:G33,"4")</f>
        <v>0</v>
      </c>
      <c r="I87" s="94">
        <f>COUNTIF(A36:G36,"4")</f>
        <v>0</v>
      </c>
      <c r="J87" s="94">
        <f>COUNTIF(A39:G39,"4")</f>
        <v>0</v>
      </c>
      <c r="K87" s="94">
        <f>COUNTIF(A42:G42,"4")</f>
        <v>0</v>
      </c>
      <c r="L87" s="94">
        <f>COUNTIF(A45:G45,"4")</f>
        <v>0</v>
      </c>
      <c r="M87" s="94">
        <f>COUNTIF(A48:G48,"4")</f>
        <v>0</v>
      </c>
      <c r="N87" s="94">
        <f>COUNTIF(A51:G51,"4")</f>
        <v>0</v>
      </c>
      <c r="O87" s="96">
        <f>SUM(A87:N87)</f>
        <v>0</v>
      </c>
      <c r="P87" s="97">
        <f>O87/90</f>
        <v>0</v>
      </c>
      <c r="Q87" s="94"/>
      <c r="R87" s="24"/>
      <c r="S87" s="24"/>
      <c r="T87" s="24"/>
      <c r="U87" s="24"/>
      <c r="V87" s="24"/>
      <c r="W87" s="24"/>
      <c r="X87" s="24"/>
      <c r="Y87" s="26"/>
      <c r="Z87" s="28"/>
      <c r="AB87" s="20"/>
    </row>
    <row r="88" spans="1:28" ht="25.5" x14ac:dyDescent="0.2">
      <c r="A88" s="94" t="s">
        <v>32</v>
      </c>
      <c r="B88" s="94"/>
      <c r="C88" s="94"/>
      <c r="D88" s="94"/>
      <c r="E88" s="94"/>
      <c r="F88" s="94"/>
      <c r="G88" s="94"/>
      <c r="H88" s="94"/>
      <c r="I88" s="94"/>
      <c r="J88" s="94"/>
      <c r="K88" s="94"/>
      <c r="L88" s="94"/>
      <c r="M88" s="94"/>
      <c r="N88" s="94"/>
      <c r="O88" s="95" t="s">
        <v>44</v>
      </c>
      <c r="P88" s="95">
        <v>5</v>
      </c>
      <c r="Q88" s="94"/>
      <c r="R88" s="24"/>
      <c r="S88" s="24"/>
      <c r="T88" s="24"/>
      <c r="U88" s="24"/>
      <c r="V88" s="24"/>
      <c r="W88" s="24"/>
      <c r="X88" s="24"/>
      <c r="Y88" s="27"/>
      <c r="Z88" s="27"/>
      <c r="AB88" s="20"/>
    </row>
    <row r="89" spans="1:28" x14ac:dyDescent="0.2">
      <c r="A89" s="94">
        <f>COUNTIF(A12:G12,"5")</f>
        <v>0</v>
      </c>
      <c r="B89" s="94">
        <f>COUNTIF(A15:G15,"5")</f>
        <v>0</v>
      </c>
      <c r="C89" s="94">
        <f>COUNTIF(A18:G18,"5")</f>
        <v>0</v>
      </c>
      <c r="D89" s="94">
        <f>COUNTIF(A21:G21,"5")</f>
        <v>0</v>
      </c>
      <c r="E89" s="94">
        <f>COUNTIF(A24:G24,"5")</f>
        <v>0</v>
      </c>
      <c r="F89" s="94">
        <f>COUNTIF(A27:G27,"5")</f>
        <v>0</v>
      </c>
      <c r="G89" s="94">
        <f>COUNTIF(A30:G30,"5")</f>
        <v>0</v>
      </c>
      <c r="H89" s="94">
        <f>COUNTIF(A33:G33,"5")</f>
        <v>0</v>
      </c>
      <c r="I89" s="94">
        <f>COUNTIF(A36:G36,"5")</f>
        <v>0</v>
      </c>
      <c r="J89" s="94">
        <f>COUNTIF(A39:G39,"5")</f>
        <v>0</v>
      </c>
      <c r="K89" s="94">
        <f>COUNTIF(A42:G42,"5")</f>
        <v>0</v>
      </c>
      <c r="L89" s="94">
        <f>COUNTIF(A45:G45,"5")</f>
        <v>0</v>
      </c>
      <c r="M89" s="94">
        <f>COUNTIF(A48:G48,"5")</f>
        <v>0</v>
      </c>
      <c r="N89" s="94">
        <f>COUNTIF(A51:G51,"5")</f>
        <v>0</v>
      </c>
      <c r="O89" s="96">
        <f>SUM(A89:N89)</f>
        <v>0</v>
      </c>
      <c r="P89" s="97">
        <f>O89/90</f>
        <v>0</v>
      </c>
      <c r="Q89" s="94"/>
      <c r="R89" s="24"/>
      <c r="S89" s="24"/>
      <c r="T89" s="24"/>
      <c r="U89" s="24"/>
      <c r="V89" s="24"/>
      <c r="W89" s="24"/>
      <c r="X89" s="24"/>
      <c r="Y89" s="26"/>
      <c r="Z89" s="28"/>
      <c r="AB89" s="20"/>
    </row>
    <row r="90" spans="1:28" ht="25.5" x14ac:dyDescent="0.2">
      <c r="A90" s="94" t="s">
        <v>33</v>
      </c>
      <c r="B90" s="94"/>
      <c r="C90" s="94"/>
      <c r="D90" s="94"/>
      <c r="E90" s="94"/>
      <c r="F90" s="94"/>
      <c r="G90" s="94"/>
      <c r="H90" s="94"/>
      <c r="I90" s="94"/>
      <c r="J90" s="94"/>
      <c r="K90" s="94"/>
      <c r="L90" s="94"/>
      <c r="M90" s="94"/>
      <c r="N90" s="94"/>
      <c r="O90" s="95" t="s">
        <v>45</v>
      </c>
      <c r="P90" s="95">
        <v>6</v>
      </c>
      <c r="Q90" s="94"/>
      <c r="R90" s="24"/>
      <c r="S90" s="24"/>
      <c r="T90" s="24"/>
      <c r="U90" s="24"/>
      <c r="V90" s="24"/>
      <c r="W90" s="24"/>
      <c r="X90" s="24"/>
      <c r="Y90" s="27"/>
      <c r="Z90" s="27"/>
      <c r="AB90" s="20"/>
    </row>
    <row r="91" spans="1:28" x14ac:dyDescent="0.2">
      <c r="A91" s="94">
        <f>COUNTIF(A12:G12,"6")</f>
        <v>0</v>
      </c>
      <c r="B91" s="94">
        <f>COUNTIF(A15:G15,"6")</f>
        <v>0</v>
      </c>
      <c r="C91" s="94">
        <f>COUNTIF(A18:G18,"6")</f>
        <v>0</v>
      </c>
      <c r="D91" s="94">
        <f>COUNTIF(A21:G21,"6")</f>
        <v>0</v>
      </c>
      <c r="E91" s="94">
        <f>COUNTIF(A24:G24,"6")</f>
        <v>0</v>
      </c>
      <c r="F91" s="94">
        <f>COUNTIF(A27:G27,"6")</f>
        <v>0</v>
      </c>
      <c r="G91" s="94">
        <f>COUNTIF(A30:G30,"6")</f>
        <v>0</v>
      </c>
      <c r="H91" s="94">
        <f>COUNTIF(A33:G33,"6")</f>
        <v>0</v>
      </c>
      <c r="I91" s="94">
        <f>COUNTIF(A36:G36,"6")</f>
        <v>0</v>
      </c>
      <c r="J91" s="94">
        <f>COUNTIF(A39:G39,"6")</f>
        <v>0</v>
      </c>
      <c r="K91" s="94">
        <f>COUNTIF(A42:G42,"6")</f>
        <v>0</v>
      </c>
      <c r="L91" s="94">
        <f>COUNTIF(A45:G45,"6")</f>
        <v>0</v>
      </c>
      <c r="M91" s="94">
        <f>COUNTIF(A48:G48,"6")</f>
        <v>0</v>
      </c>
      <c r="N91" s="94">
        <f>COUNTIF(A51:G51,"6")</f>
        <v>0</v>
      </c>
      <c r="O91" s="96">
        <f>SUM(A91:N91)</f>
        <v>0</v>
      </c>
      <c r="P91" s="97">
        <f>O91/90</f>
        <v>0</v>
      </c>
      <c r="Q91" s="94"/>
      <c r="R91" s="24"/>
      <c r="S91" s="24"/>
      <c r="T91" s="24"/>
      <c r="U91" s="24"/>
      <c r="V91" s="24"/>
      <c r="W91" s="24"/>
      <c r="X91" s="24"/>
      <c r="Y91" s="26"/>
      <c r="Z91" s="28"/>
      <c r="AB91" s="20"/>
    </row>
    <row r="92" spans="1:28" ht="25.5" x14ac:dyDescent="0.2">
      <c r="A92" s="94" t="s">
        <v>34</v>
      </c>
      <c r="B92" s="94"/>
      <c r="C92" s="94"/>
      <c r="D92" s="94"/>
      <c r="E92" s="94"/>
      <c r="F92" s="94"/>
      <c r="G92" s="94"/>
      <c r="H92" s="94"/>
      <c r="I92" s="94"/>
      <c r="J92" s="94"/>
      <c r="K92" s="94"/>
      <c r="L92" s="94"/>
      <c r="M92" s="94"/>
      <c r="N92" s="94"/>
      <c r="O92" s="95" t="s">
        <v>82</v>
      </c>
      <c r="P92" s="95">
        <v>7</v>
      </c>
      <c r="Q92" s="94"/>
      <c r="R92" s="24"/>
      <c r="S92" s="24"/>
      <c r="T92" s="24"/>
      <c r="U92" s="24"/>
      <c r="V92" s="24"/>
      <c r="W92" s="24"/>
      <c r="X92" s="24"/>
      <c r="Y92" s="27"/>
      <c r="Z92" s="27"/>
      <c r="AB92" s="20"/>
    </row>
    <row r="93" spans="1:28" x14ac:dyDescent="0.2">
      <c r="A93" s="94">
        <f>COUNTIF(A12:G12,"7")</f>
        <v>0</v>
      </c>
      <c r="B93" s="94">
        <f>COUNTIF(A15:G15,"7")</f>
        <v>0</v>
      </c>
      <c r="C93" s="94">
        <f>COUNTIF(A18:G18,"7")</f>
        <v>0</v>
      </c>
      <c r="D93" s="94">
        <f>COUNTIF(A21:G21,"7")</f>
        <v>0</v>
      </c>
      <c r="E93" s="94">
        <f>COUNTIF(A24:G24,"7")</f>
        <v>0</v>
      </c>
      <c r="F93" s="94">
        <f>COUNTIF(A27:G27,"7")</f>
        <v>0</v>
      </c>
      <c r="G93" s="94">
        <f>COUNTIF(A30:G30,"7")</f>
        <v>0</v>
      </c>
      <c r="H93" s="94">
        <f>COUNTIF(A33:G33,"7")</f>
        <v>0</v>
      </c>
      <c r="I93" s="94">
        <f>COUNTIF(A36:G36,"7")</f>
        <v>0</v>
      </c>
      <c r="J93" s="94">
        <f>COUNTIF(A39:G39,"7")</f>
        <v>0</v>
      </c>
      <c r="K93" s="94">
        <f>COUNTIF(A42:G42,"7")</f>
        <v>0</v>
      </c>
      <c r="L93" s="94">
        <f>COUNTIF(A45:G45,"7")</f>
        <v>0</v>
      </c>
      <c r="M93" s="94">
        <f>COUNTIF(A48:G48,"7")</f>
        <v>0</v>
      </c>
      <c r="N93" s="94">
        <f>COUNTIF(A51:G51,"7")</f>
        <v>0</v>
      </c>
      <c r="O93" s="96">
        <f>SUM(A93:N93)</f>
        <v>0</v>
      </c>
      <c r="P93" s="97">
        <f>O93/90</f>
        <v>0</v>
      </c>
      <c r="Q93" s="94"/>
      <c r="R93" s="24"/>
      <c r="S93" s="24"/>
      <c r="T93" s="24"/>
      <c r="U93" s="24"/>
      <c r="V93" s="24"/>
      <c r="W93" s="24"/>
      <c r="X93" s="24"/>
      <c r="Y93" s="26"/>
      <c r="Z93" s="28"/>
      <c r="AB93" s="20"/>
    </row>
    <row r="94" spans="1:28" ht="25.5" x14ac:dyDescent="0.2">
      <c r="A94" s="94" t="s">
        <v>35</v>
      </c>
      <c r="B94" s="94"/>
      <c r="C94" s="94"/>
      <c r="D94" s="94"/>
      <c r="E94" s="94"/>
      <c r="F94" s="94"/>
      <c r="G94" s="94"/>
      <c r="H94" s="94"/>
      <c r="I94" s="94"/>
      <c r="J94" s="94"/>
      <c r="K94" s="94"/>
      <c r="L94" s="94"/>
      <c r="M94" s="94"/>
      <c r="N94" s="94"/>
      <c r="O94" s="95" t="s">
        <v>83</v>
      </c>
      <c r="P94" s="95">
        <v>8</v>
      </c>
      <c r="Q94" s="94"/>
      <c r="R94" s="24"/>
      <c r="S94" s="24"/>
      <c r="T94" s="24"/>
      <c r="U94" s="24"/>
      <c r="V94" s="24"/>
      <c r="W94" s="24"/>
      <c r="X94" s="24"/>
      <c r="Y94" s="27"/>
      <c r="Z94" s="27"/>
      <c r="AB94" s="20"/>
    </row>
    <row r="95" spans="1:28" x14ac:dyDescent="0.2">
      <c r="A95" s="94">
        <f>COUNTIF(A12:G12,"8")</f>
        <v>0</v>
      </c>
      <c r="B95" s="94">
        <f>COUNTIF(A15:G15,"8")</f>
        <v>0</v>
      </c>
      <c r="C95" s="94">
        <f>COUNTIF(A18:G18,"8")</f>
        <v>0</v>
      </c>
      <c r="D95" s="94">
        <f>COUNTIF(A21:G21,"8")</f>
        <v>0</v>
      </c>
      <c r="E95" s="94">
        <f>COUNTIF(A24:G24,"8")</f>
        <v>0</v>
      </c>
      <c r="F95" s="94">
        <f>COUNTIF(A27:G27,"8")</f>
        <v>0</v>
      </c>
      <c r="G95" s="94">
        <f>COUNTIF(A30:G30,"8")</f>
        <v>0</v>
      </c>
      <c r="H95" s="94">
        <f>COUNTIF(A33:G33,"8")</f>
        <v>0</v>
      </c>
      <c r="I95" s="94">
        <f>COUNTIF(A36:G36,"8")</f>
        <v>0</v>
      </c>
      <c r="J95" s="94">
        <f>COUNTIF(A39:G39,"8")</f>
        <v>0</v>
      </c>
      <c r="K95" s="94">
        <f>COUNTIF(A42:G42,"8")</f>
        <v>0</v>
      </c>
      <c r="L95" s="94">
        <f>COUNTIF(A45:G45,"8")</f>
        <v>0</v>
      </c>
      <c r="M95" s="94">
        <f>COUNTIF(A48:G48,"8")</f>
        <v>0</v>
      </c>
      <c r="N95" s="94">
        <f>COUNTIF(A51:G51,"8")</f>
        <v>0</v>
      </c>
      <c r="O95" s="96">
        <f>SUM(A95:N95)</f>
        <v>0</v>
      </c>
      <c r="P95" s="97">
        <f>O95/90</f>
        <v>0</v>
      </c>
      <c r="Q95" s="94"/>
      <c r="R95" s="24"/>
      <c r="S95" s="24"/>
      <c r="T95" s="24"/>
      <c r="U95" s="24"/>
      <c r="V95" s="24"/>
      <c r="W95" s="24"/>
      <c r="X95" s="24"/>
      <c r="Y95" s="26"/>
      <c r="Z95" s="28"/>
      <c r="AB95" s="20"/>
    </row>
    <row r="96" spans="1:28" ht="25.5" x14ac:dyDescent="0.2">
      <c r="A96" s="94" t="s">
        <v>36</v>
      </c>
      <c r="B96" s="94"/>
      <c r="C96" s="94"/>
      <c r="D96" s="94"/>
      <c r="E96" s="94"/>
      <c r="F96" s="94"/>
      <c r="G96" s="94"/>
      <c r="H96" s="94"/>
      <c r="I96" s="94"/>
      <c r="J96" s="94"/>
      <c r="K96" s="94"/>
      <c r="L96" s="94"/>
      <c r="M96" s="94"/>
      <c r="N96" s="94"/>
      <c r="O96" s="95" t="s">
        <v>84</v>
      </c>
      <c r="P96" s="95">
        <v>9</v>
      </c>
      <c r="Q96" s="94"/>
      <c r="R96" s="24"/>
      <c r="S96" s="24"/>
      <c r="T96" s="24"/>
      <c r="U96" s="24"/>
      <c r="V96" s="24"/>
      <c r="W96" s="24"/>
      <c r="X96" s="24"/>
      <c r="Y96" s="27"/>
      <c r="Z96" s="27"/>
      <c r="AB96" s="20"/>
    </row>
    <row r="97" spans="1:28" x14ac:dyDescent="0.2">
      <c r="A97" s="94">
        <f>COUNTIF(A12:G12,"9")</f>
        <v>0</v>
      </c>
      <c r="B97" s="94">
        <f>COUNTIF(A15:G15,"9")</f>
        <v>0</v>
      </c>
      <c r="C97" s="94">
        <f>COUNTIF(A18:G18,"9")</f>
        <v>0</v>
      </c>
      <c r="D97" s="94">
        <f>COUNTIF(A21:G21,"9")</f>
        <v>0</v>
      </c>
      <c r="E97" s="94">
        <f>COUNTIF(A24:G24,"9")</f>
        <v>0</v>
      </c>
      <c r="F97" s="94">
        <f>COUNTIF(A27:G27,"9")</f>
        <v>0</v>
      </c>
      <c r="G97" s="94">
        <f>COUNTIF(A30:G30,"9")</f>
        <v>0</v>
      </c>
      <c r="H97" s="94">
        <f>COUNTIF(A33:G33,"9")</f>
        <v>0</v>
      </c>
      <c r="I97" s="94">
        <f>COUNTIF(A36:G36,"9")</f>
        <v>0</v>
      </c>
      <c r="J97" s="94">
        <f>COUNTIF(A39:G39,"9")</f>
        <v>0</v>
      </c>
      <c r="K97" s="94">
        <f>COUNTIF(A42:G42,"9")</f>
        <v>0</v>
      </c>
      <c r="L97" s="94">
        <f>COUNTIF(A45:G45,"9")</f>
        <v>0</v>
      </c>
      <c r="M97" s="94">
        <f>COUNTIF(A48:G48,"9")</f>
        <v>0</v>
      </c>
      <c r="N97" s="94">
        <f>COUNTIF(A51:G51,"9")</f>
        <v>0</v>
      </c>
      <c r="O97" s="96">
        <f>SUM(A97:N97)</f>
        <v>0</v>
      </c>
      <c r="P97" s="97">
        <f>O97/90</f>
        <v>0</v>
      </c>
      <c r="Q97" s="94"/>
      <c r="R97" s="24"/>
      <c r="S97" s="24"/>
      <c r="T97" s="24"/>
      <c r="U97" s="24"/>
      <c r="V97" s="24"/>
      <c r="W97" s="24"/>
      <c r="X97" s="24"/>
      <c r="Y97" s="26"/>
      <c r="Z97" s="28"/>
      <c r="AB97" s="20"/>
    </row>
    <row r="98" spans="1:28" ht="25.5" x14ac:dyDescent="0.2">
      <c r="A98" s="94" t="s">
        <v>37</v>
      </c>
      <c r="B98" s="94"/>
      <c r="C98" s="94"/>
      <c r="D98" s="94"/>
      <c r="E98" s="94"/>
      <c r="F98" s="94"/>
      <c r="G98" s="94"/>
      <c r="H98" s="94"/>
      <c r="I98" s="94"/>
      <c r="J98" s="94"/>
      <c r="K98" s="94"/>
      <c r="L98" s="94"/>
      <c r="M98" s="94"/>
      <c r="N98" s="94"/>
      <c r="O98" s="95" t="s">
        <v>85</v>
      </c>
      <c r="P98" s="95">
        <v>10</v>
      </c>
      <c r="Q98" s="94"/>
      <c r="R98" s="24"/>
      <c r="S98" s="24"/>
      <c r="T98" s="24"/>
      <c r="U98" s="24"/>
      <c r="V98" s="24"/>
      <c r="W98" s="24"/>
      <c r="X98" s="24"/>
      <c r="Y98" s="27"/>
      <c r="Z98" s="27"/>
      <c r="AB98" s="20"/>
    </row>
    <row r="99" spans="1:28" x14ac:dyDescent="0.2">
      <c r="A99" s="94">
        <f>COUNTIF(A12:G12,"10")</f>
        <v>0</v>
      </c>
      <c r="B99" s="94">
        <f>COUNTIF(A15:G15,"10")</f>
        <v>0</v>
      </c>
      <c r="C99" s="94">
        <f>COUNTIF(A18:G18,"10")</f>
        <v>0</v>
      </c>
      <c r="D99" s="94">
        <f>COUNTIF(A21:G21,"10")</f>
        <v>0</v>
      </c>
      <c r="E99" s="94">
        <f>COUNTIF(A24:G24,"10")</f>
        <v>0</v>
      </c>
      <c r="F99" s="94">
        <f>COUNTIF(A27:G27,"10")</f>
        <v>0</v>
      </c>
      <c r="G99" s="94">
        <f>COUNTIF(A30:G30,"10")</f>
        <v>0</v>
      </c>
      <c r="H99" s="94">
        <f>COUNTIF(A33:G33,"10")</f>
        <v>0</v>
      </c>
      <c r="I99" s="94">
        <f>COUNTIF(A36:G36,"10")</f>
        <v>0</v>
      </c>
      <c r="J99" s="94">
        <f>COUNTIF(A39:G39,"10")</f>
        <v>0</v>
      </c>
      <c r="K99" s="94">
        <f>COUNTIF(A42:G42,"10")</f>
        <v>0</v>
      </c>
      <c r="L99" s="94">
        <f>COUNTIF(A45:G45,"10")</f>
        <v>0</v>
      </c>
      <c r="M99" s="94">
        <f>COUNTIF(A48:G48,"10")</f>
        <v>0</v>
      </c>
      <c r="N99" s="94">
        <f>COUNTIF(A51:G51,"10")</f>
        <v>0</v>
      </c>
      <c r="O99" s="96">
        <f>SUM(A99:N99)</f>
        <v>0</v>
      </c>
      <c r="P99" s="97">
        <f>O99/90</f>
        <v>0</v>
      </c>
      <c r="Q99" s="94"/>
      <c r="R99" s="24"/>
      <c r="S99" s="24"/>
      <c r="T99" s="24"/>
      <c r="U99" s="24"/>
      <c r="V99" s="24"/>
      <c r="W99" s="24"/>
      <c r="X99" s="24"/>
      <c r="Y99" s="26"/>
      <c r="Z99" s="28"/>
      <c r="AB99" s="20"/>
    </row>
    <row r="100" spans="1:28" ht="25.5" x14ac:dyDescent="0.2">
      <c r="A100" s="94" t="s">
        <v>38</v>
      </c>
      <c r="B100" s="94"/>
      <c r="C100" s="94"/>
      <c r="D100" s="94"/>
      <c r="E100" s="94"/>
      <c r="F100" s="94"/>
      <c r="G100" s="94"/>
      <c r="H100" s="94"/>
      <c r="I100" s="94"/>
      <c r="J100" s="94"/>
      <c r="K100" s="94"/>
      <c r="L100" s="94"/>
      <c r="M100" s="94"/>
      <c r="N100" s="94"/>
      <c r="O100" s="95" t="s">
        <v>86</v>
      </c>
      <c r="P100" s="95">
        <v>11</v>
      </c>
      <c r="Q100" s="94"/>
      <c r="R100" s="24"/>
      <c r="S100" s="24"/>
      <c r="T100" s="24"/>
      <c r="U100" s="24"/>
      <c r="V100" s="24"/>
      <c r="W100" s="24"/>
      <c r="X100" s="24"/>
      <c r="Y100" s="27"/>
      <c r="Z100" s="27"/>
      <c r="AB100" s="20"/>
    </row>
    <row r="101" spans="1:28" x14ac:dyDescent="0.2">
      <c r="A101" s="94">
        <f>COUNTIF(A12:G12,"11")</f>
        <v>0</v>
      </c>
      <c r="B101" s="94">
        <f>COUNTIF(A15:G15,"11")</f>
        <v>0</v>
      </c>
      <c r="C101" s="94">
        <f>COUNTIF(A18:G18,"11")</f>
        <v>0</v>
      </c>
      <c r="D101" s="94">
        <f>COUNTIF(A21:G21,"11")</f>
        <v>0</v>
      </c>
      <c r="E101" s="94">
        <f>COUNTIF(A24:G24,"11")</f>
        <v>0</v>
      </c>
      <c r="F101" s="94">
        <f>COUNTIF(A27:G27,"11")</f>
        <v>0</v>
      </c>
      <c r="G101" s="94">
        <f>COUNTIF(A30:G30,"11")</f>
        <v>0</v>
      </c>
      <c r="H101" s="94">
        <f>COUNTIF(A33:G33,"11")</f>
        <v>0</v>
      </c>
      <c r="I101" s="94">
        <f>COUNTIF(A36:G36,"11")</f>
        <v>0</v>
      </c>
      <c r="J101" s="94">
        <f>COUNTIF(A39:G39,"11")</f>
        <v>0</v>
      </c>
      <c r="K101" s="94">
        <f>COUNTIF(A42:G42,"11")</f>
        <v>0</v>
      </c>
      <c r="L101" s="94">
        <f>COUNTIF(A45:G45,"11")</f>
        <v>0</v>
      </c>
      <c r="M101" s="94">
        <f>COUNTIF(A48:G48,"11")</f>
        <v>0</v>
      </c>
      <c r="N101" s="94">
        <f>COUNTIF(A51:G51,"11")</f>
        <v>0</v>
      </c>
      <c r="O101" s="96">
        <f>SUM(A101:N101)</f>
        <v>0</v>
      </c>
      <c r="P101" s="97">
        <f>O101/90</f>
        <v>0</v>
      </c>
      <c r="Q101" s="94"/>
      <c r="R101" s="24"/>
      <c r="S101" s="24"/>
      <c r="T101" s="24"/>
      <c r="U101" s="24"/>
      <c r="V101" s="24"/>
      <c r="W101" s="24"/>
      <c r="X101" s="24"/>
      <c r="Y101" s="26"/>
      <c r="Z101" s="28"/>
      <c r="AB101" s="20"/>
    </row>
    <row r="102" spans="1:28" ht="25.5" x14ac:dyDescent="0.2">
      <c r="A102" s="94" t="s">
        <v>46</v>
      </c>
      <c r="B102" s="94"/>
      <c r="C102" s="94"/>
      <c r="D102" s="94"/>
      <c r="E102" s="94"/>
      <c r="F102" s="94"/>
      <c r="G102" s="94"/>
      <c r="H102" s="94"/>
      <c r="I102" s="94"/>
      <c r="J102" s="94"/>
      <c r="K102" s="94"/>
      <c r="L102" s="94"/>
      <c r="M102" s="94"/>
      <c r="N102" s="94"/>
      <c r="O102" s="95" t="s">
        <v>87</v>
      </c>
      <c r="P102" s="95">
        <v>12</v>
      </c>
      <c r="Q102" s="94"/>
      <c r="R102" s="24"/>
      <c r="S102" s="24"/>
      <c r="T102" s="24"/>
      <c r="U102" s="24"/>
      <c r="V102" s="24"/>
      <c r="W102" s="24"/>
      <c r="X102" s="24"/>
      <c r="Y102" s="27"/>
      <c r="Z102" s="27"/>
      <c r="AB102" s="20"/>
    </row>
    <row r="103" spans="1:28" x14ac:dyDescent="0.2">
      <c r="A103" s="94">
        <f>COUNTIF(A12:G12,"12")</f>
        <v>0</v>
      </c>
      <c r="B103" s="94">
        <f>COUNTIF(A15:G15,"12")</f>
        <v>0</v>
      </c>
      <c r="C103" s="94">
        <f>COUNTIF(A18:G18,"12")</f>
        <v>0</v>
      </c>
      <c r="D103" s="94">
        <f>COUNTIF(A21:G21,"12")</f>
        <v>0</v>
      </c>
      <c r="E103" s="94">
        <f>COUNTIF(A24:G24,"12")</f>
        <v>0</v>
      </c>
      <c r="F103" s="94">
        <f>COUNTIF(A27:G27,"12")</f>
        <v>0</v>
      </c>
      <c r="G103" s="94">
        <f>COUNTIF(A30:G30,"12")</f>
        <v>0</v>
      </c>
      <c r="H103" s="94">
        <f>COUNTIF(A33:G33,"12")</f>
        <v>0</v>
      </c>
      <c r="I103" s="94">
        <f>COUNTIF(A36:G36,"12")</f>
        <v>0</v>
      </c>
      <c r="J103" s="94">
        <f>COUNTIF(A39:G39,"12")</f>
        <v>0</v>
      </c>
      <c r="K103" s="94">
        <f>COUNTIF(A42:G42,"12")</f>
        <v>0</v>
      </c>
      <c r="L103" s="94">
        <f>COUNTIF(A45:G45,"12")</f>
        <v>0</v>
      </c>
      <c r="M103" s="94">
        <f>COUNTIF(A48:G48,"12")</f>
        <v>0</v>
      </c>
      <c r="N103" s="94">
        <f>COUNTIF(A51:G51,"12")</f>
        <v>0</v>
      </c>
      <c r="O103" s="96">
        <f>SUM(A103:N103)</f>
        <v>0</v>
      </c>
      <c r="P103" s="97">
        <f>O103/90</f>
        <v>0</v>
      </c>
      <c r="Q103" s="94"/>
      <c r="R103" s="24"/>
      <c r="S103" s="24"/>
      <c r="T103" s="24"/>
      <c r="U103" s="24"/>
      <c r="V103" s="24"/>
      <c r="W103" s="24"/>
      <c r="X103" s="24"/>
      <c r="Y103" s="26"/>
      <c r="Z103" s="28"/>
      <c r="AB103" s="20"/>
    </row>
    <row r="104" spans="1:28" ht="25.5" x14ac:dyDescent="0.2">
      <c r="A104" s="94" t="s">
        <v>47</v>
      </c>
      <c r="B104" s="94"/>
      <c r="C104" s="94"/>
      <c r="D104" s="94"/>
      <c r="E104" s="94"/>
      <c r="F104" s="94"/>
      <c r="G104" s="94"/>
      <c r="H104" s="94"/>
      <c r="I104" s="94"/>
      <c r="J104" s="94"/>
      <c r="K104" s="94"/>
      <c r="L104" s="94"/>
      <c r="M104" s="94"/>
      <c r="N104" s="94"/>
      <c r="O104" s="95" t="s">
        <v>88</v>
      </c>
      <c r="P104" s="95">
        <v>13</v>
      </c>
      <c r="Q104" s="94"/>
      <c r="R104" s="24"/>
      <c r="S104" s="24"/>
      <c r="T104" s="24"/>
      <c r="U104" s="24"/>
      <c r="V104" s="24"/>
      <c r="W104" s="24"/>
      <c r="X104" s="24"/>
      <c r="Y104" s="27"/>
      <c r="Z104" s="27"/>
      <c r="AB104" s="20"/>
    </row>
    <row r="105" spans="1:28" x14ac:dyDescent="0.2">
      <c r="A105" s="94">
        <f>COUNTIF(A12:G12,"13")</f>
        <v>0</v>
      </c>
      <c r="B105" s="94">
        <f>COUNTIF(A15:G15,"13")</f>
        <v>0</v>
      </c>
      <c r="C105" s="94">
        <f>COUNTIF(A18:G18,"13")</f>
        <v>0</v>
      </c>
      <c r="D105" s="94">
        <f>COUNTIF(A21:G21,"13")</f>
        <v>0</v>
      </c>
      <c r="E105" s="94">
        <f>COUNTIF(A24:G24,"13")</f>
        <v>0</v>
      </c>
      <c r="F105" s="94">
        <f>COUNTIF(A27:G27,"13")</f>
        <v>0</v>
      </c>
      <c r="G105" s="94">
        <f>COUNTIF(A30:G30,"13")</f>
        <v>0</v>
      </c>
      <c r="H105" s="94">
        <f>COUNTIF(A33:G33,"13")</f>
        <v>0</v>
      </c>
      <c r="I105" s="94">
        <f>COUNTIF(A36:G36,"13")</f>
        <v>0</v>
      </c>
      <c r="J105" s="94">
        <f>COUNTIF(A39:G39,"13")</f>
        <v>0</v>
      </c>
      <c r="K105" s="94">
        <f>COUNTIF(A42:G42,"13")</f>
        <v>0</v>
      </c>
      <c r="L105" s="94">
        <f>COUNTIF(A45:G45,"13")</f>
        <v>0</v>
      </c>
      <c r="M105" s="94">
        <f>COUNTIF(A48:G48,"13")</f>
        <v>0</v>
      </c>
      <c r="N105" s="94">
        <f>COUNTIF(A51:G51,"13")</f>
        <v>0</v>
      </c>
      <c r="O105" s="96">
        <f>SUM(A105:N105)</f>
        <v>0</v>
      </c>
      <c r="P105" s="97">
        <f>O105/90</f>
        <v>0</v>
      </c>
      <c r="Q105" s="94"/>
      <c r="R105" s="24"/>
      <c r="S105" s="24"/>
      <c r="T105" s="24"/>
      <c r="U105" s="24"/>
      <c r="V105" s="24"/>
      <c r="W105" s="24"/>
      <c r="X105" s="24"/>
      <c r="Y105" s="26"/>
      <c r="Z105" s="28"/>
      <c r="AB105" s="20"/>
    </row>
    <row r="106" spans="1:28" ht="25.5" x14ac:dyDescent="0.2">
      <c r="A106" s="94" t="s">
        <v>48</v>
      </c>
      <c r="B106" s="94"/>
      <c r="C106" s="94"/>
      <c r="D106" s="94"/>
      <c r="E106" s="94"/>
      <c r="F106" s="94"/>
      <c r="G106" s="94"/>
      <c r="H106" s="94"/>
      <c r="I106" s="94"/>
      <c r="J106" s="94"/>
      <c r="K106" s="94"/>
      <c r="L106" s="94"/>
      <c r="M106" s="94"/>
      <c r="N106" s="94"/>
      <c r="O106" s="95" t="s">
        <v>89</v>
      </c>
      <c r="P106" s="95">
        <v>14</v>
      </c>
      <c r="Q106" s="94"/>
      <c r="R106" s="24"/>
      <c r="S106" s="24"/>
      <c r="T106" s="24"/>
      <c r="U106" s="24"/>
      <c r="V106" s="24"/>
      <c r="W106" s="24"/>
      <c r="X106" s="24"/>
      <c r="Y106" s="27"/>
      <c r="Z106" s="27"/>
      <c r="AB106" s="20"/>
    </row>
    <row r="107" spans="1:28" x14ac:dyDescent="0.2">
      <c r="A107" s="94">
        <f>COUNTIF(A12:G12,"14")</f>
        <v>0</v>
      </c>
      <c r="B107" s="94">
        <f>COUNTIF(A15:G15,"14")</f>
        <v>0</v>
      </c>
      <c r="C107" s="94">
        <f>COUNTIF(A18:G18,"14")</f>
        <v>0</v>
      </c>
      <c r="D107" s="94">
        <f>COUNTIF(A21:G21,"14")</f>
        <v>0</v>
      </c>
      <c r="E107" s="94">
        <f>COUNTIF(A24:G24,"14")</f>
        <v>0</v>
      </c>
      <c r="F107" s="94">
        <f>COUNTIF(A27:G27,"14")</f>
        <v>0</v>
      </c>
      <c r="G107" s="94">
        <f>COUNTIF(A30:G30,"14")</f>
        <v>0</v>
      </c>
      <c r="H107" s="94">
        <f>COUNTIF(A33:G33,"14")</f>
        <v>0</v>
      </c>
      <c r="I107" s="94">
        <f>COUNTIF(A36:G36,"14")</f>
        <v>0</v>
      </c>
      <c r="J107" s="94">
        <f>COUNTIF(A39:G39,"14")</f>
        <v>0</v>
      </c>
      <c r="K107" s="94">
        <f>COUNTIF(A42:G42,"14")</f>
        <v>0</v>
      </c>
      <c r="L107" s="94">
        <f>COUNTIF(A45:G45,"14")</f>
        <v>0</v>
      </c>
      <c r="M107" s="94">
        <f>COUNTIF(A48:G48,"14")</f>
        <v>0</v>
      </c>
      <c r="N107" s="94">
        <f>COUNTIF(A51:G51,"14")</f>
        <v>0</v>
      </c>
      <c r="O107" s="96">
        <f>SUM(A107:N107)</f>
        <v>0</v>
      </c>
      <c r="P107" s="97">
        <f>O107/90</f>
        <v>0</v>
      </c>
      <c r="Q107" s="94"/>
      <c r="R107" s="24"/>
      <c r="S107" s="24"/>
      <c r="T107" s="24"/>
      <c r="U107" s="24"/>
      <c r="V107" s="24"/>
      <c r="W107" s="24"/>
      <c r="X107" s="24"/>
      <c r="Y107" s="26"/>
      <c r="Z107" s="28"/>
      <c r="AB107" s="20"/>
    </row>
    <row r="108" spans="1:28" ht="25.5" x14ac:dyDescent="0.2">
      <c r="A108" s="94" t="s">
        <v>49</v>
      </c>
      <c r="B108" s="94"/>
      <c r="C108" s="94"/>
      <c r="D108" s="94"/>
      <c r="E108" s="94"/>
      <c r="F108" s="94"/>
      <c r="G108" s="94"/>
      <c r="H108" s="94"/>
      <c r="I108" s="94"/>
      <c r="J108" s="94"/>
      <c r="K108" s="94"/>
      <c r="L108" s="94"/>
      <c r="M108" s="94"/>
      <c r="N108" s="94"/>
      <c r="O108" s="95" t="s">
        <v>90</v>
      </c>
      <c r="P108" s="95">
        <v>15</v>
      </c>
      <c r="Q108" s="94"/>
      <c r="R108" s="24"/>
      <c r="S108" s="24"/>
      <c r="T108" s="24"/>
      <c r="U108" s="24"/>
      <c r="V108" s="24"/>
      <c r="W108" s="24"/>
      <c r="X108" s="24"/>
      <c r="Y108" s="27"/>
      <c r="Z108" s="27"/>
      <c r="AB108" s="20"/>
    </row>
    <row r="109" spans="1:28" x14ac:dyDescent="0.2">
      <c r="A109" s="94">
        <f>COUNTIF(A12:G12,"15")</f>
        <v>0</v>
      </c>
      <c r="B109" s="94">
        <f>COUNTIF(A15:G15,"15")</f>
        <v>0</v>
      </c>
      <c r="C109" s="94">
        <f>COUNTIF(A18:G18,"15")</f>
        <v>0</v>
      </c>
      <c r="D109" s="94">
        <f>COUNTIF(A21:G21,"15")</f>
        <v>0</v>
      </c>
      <c r="E109" s="94">
        <f>COUNTIF(A24:G24,"15")</f>
        <v>0</v>
      </c>
      <c r="F109" s="94">
        <f>COUNTIF(A27:G27,"15")</f>
        <v>0</v>
      </c>
      <c r="G109" s="94">
        <f>COUNTIF(A30:G30,"15")</f>
        <v>0</v>
      </c>
      <c r="H109" s="94">
        <f>COUNTIF(A33:G33,"15")</f>
        <v>0</v>
      </c>
      <c r="I109" s="94">
        <f>COUNTIF(A36:G36,"15")</f>
        <v>0</v>
      </c>
      <c r="J109" s="94">
        <f>COUNTIF(A39:G39,"15")</f>
        <v>0</v>
      </c>
      <c r="K109" s="94">
        <f>COUNTIF(A42:G42,"15")</f>
        <v>0</v>
      </c>
      <c r="L109" s="94">
        <f>COUNTIF(A45:G45,"15")</f>
        <v>0</v>
      </c>
      <c r="M109" s="94">
        <f>COUNTIF(A48:G48,"15")</f>
        <v>0</v>
      </c>
      <c r="N109" s="94">
        <f>COUNTIF(A51:G51,"15")</f>
        <v>0</v>
      </c>
      <c r="O109" s="96">
        <f>SUM(A109:N109)</f>
        <v>0</v>
      </c>
      <c r="P109" s="97">
        <f>O109/90</f>
        <v>0</v>
      </c>
      <c r="Q109" s="94"/>
      <c r="R109" s="24"/>
      <c r="S109" s="24"/>
      <c r="T109" s="24"/>
      <c r="U109" s="24"/>
      <c r="V109" s="24"/>
      <c r="W109" s="24"/>
      <c r="X109" s="24"/>
      <c r="Y109" s="26"/>
      <c r="Z109" s="28"/>
      <c r="AB109" s="20"/>
    </row>
    <row r="110" spans="1:28" ht="25.5" x14ac:dyDescent="0.2">
      <c r="A110" s="94" t="s">
        <v>50</v>
      </c>
      <c r="B110" s="94"/>
      <c r="C110" s="94"/>
      <c r="D110" s="94"/>
      <c r="E110" s="94"/>
      <c r="F110" s="94"/>
      <c r="G110" s="94"/>
      <c r="H110" s="94"/>
      <c r="I110" s="94"/>
      <c r="J110" s="94"/>
      <c r="K110" s="94"/>
      <c r="L110" s="94"/>
      <c r="M110" s="94"/>
      <c r="N110" s="94"/>
      <c r="O110" s="95" t="s">
        <v>91</v>
      </c>
      <c r="P110" s="95">
        <v>16</v>
      </c>
      <c r="Q110" s="94"/>
      <c r="R110" s="24"/>
      <c r="S110" s="24"/>
      <c r="T110" s="24"/>
      <c r="U110" s="24"/>
      <c r="V110" s="24"/>
      <c r="W110" s="24"/>
      <c r="X110" s="24"/>
      <c r="Y110" s="27"/>
      <c r="Z110" s="27"/>
      <c r="AB110" s="20"/>
    </row>
    <row r="111" spans="1:28" x14ac:dyDescent="0.2">
      <c r="A111" s="94">
        <f>COUNTIF(A12:G12,"16")</f>
        <v>0</v>
      </c>
      <c r="B111" s="94">
        <f>COUNTIF(A15:G15,"16")</f>
        <v>0</v>
      </c>
      <c r="C111" s="94">
        <f>COUNTIF(A18:G18,"16")</f>
        <v>0</v>
      </c>
      <c r="D111" s="94">
        <f>COUNTIF(A21:G21,"16")</f>
        <v>0</v>
      </c>
      <c r="E111" s="94">
        <f>COUNTIF(A24:G24,"16")</f>
        <v>0</v>
      </c>
      <c r="F111" s="94">
        <f>COUNTIF(A27:G27,"16")</f>
        <v>0</v>
      </c>
      <c r="G111" s="94">
        <f>COUNTIF(A30:G30,"16")</f>
        <v>0</v>
      </c>
      <c r="H111" s="94">
        <f>COUNTIF(A33:G33,"16")</f>
        <v>0</v>
      </c>
      <c r="I111" s="94">
        <f>COUNTIF(A36:G36,"16")</f>
        <v>0</v>
      </c>
      <c r="J111" s="94">
        <f>COUNTIF(A39:G39,"16")</f>
        <v>0</v>
      </c>
      <c r="K111" s="94">
        <f>COUNTIF(A42:G42,"16")</f>
        <v>0</v>
      </c>
      <c r="L111" s="94">
        <f>COUNTIF(A45:G45,"16")</f>
        <v>0</v>
      </c>
      <c r="M111" s="94">
        <f>COUNTIF(A48:G48,"16")</f>
        <v>0</v>
      </c>
      <c r="N111" s="94">
        <f>COUNTIF(A51:G51,"16")</f>
        <v>0</v>
      </c>
      <c r="O111" s="96">
        <f>SUM(A111:N111)</f>
        <v>0</v>
      </c>
      <c r="P111" s="97">
        <f>O111/90</f>
        <v>0</v>
      </c>
      <c r="Q111" s="94"/>
      <c r="R111" s="24"/>
      <c r="S111" s="24"/>
      <c r="T111" s="24"/>
      <c r="U111" s="24"/>
      <c r="V111" s="24"/>
      <c r="W111" s="24"/>
      <c r="X111" s="24"/>
      <c r="Y111" s="26"/>
      <c r="Z111" s="28"/>
      <c r="AB111" s="20"/>
    </row>
    <row r="112" spans="1:28" ht="25.5" x14ac:dyDescent="0.2">
      <c r="A112" s="94" t="s">
        <v>51</v>
      </c>
      <c r="B112" s="94"/>
      <c r="C112" s="94"/>
      <c r="D112" s="94"/>
      <c r="E112" s="94"/>
      <c r="F112" s="94"/>
      <c r="G112" s="94"/>
      <c r="H112" s="94"/>
      <c r="I112" s="94"/>
      <c r="J112" s="94"/>
      <c r="K112" s="94"/>
      <c r="L112" s="94"/>
      <c r="M112" s="94"/>
      <c r="N112" s="94"/>
      <c r="O112" s="95" t="s">
        <v>92</v>
      </c>
      <c r="P112" s="95">
        <v>17</v>
      </c>
      <c r="Q112" s="94"/>
      <c r="R112" s="24"/>
      <c r="S112" s="24"/>
      <c r="T112" s="24"/>
      <c r="U112" s="24"/>
      <c r="V112" s="24"/>
      <c r="W112" s="24"/>
      <c r="X112" s="24"/>
      <c r="Y112" s="27"/>
      <c r="Z112" s="27"/>
      <c r="AB112" s="20"/>
    </row>
    <row r="113" spans="1:28" x14ac:dyDescent="0.2">
      <c r="A113" s="94">
        <f>COUNTIF(A12:G12,"17")</f>
        <v>0</v>
      </c>
      <c r="B113" s="94">
        <f>COUNTIF(A15:G15,"17")</f>
        <v>0</v>
      </c>
      <c r="C113" s="94">
        <f>COUNTIF(A18:G18,"17")</f>
        <v>0</v>
      </c>
      <c r="D113" s="94">
        <f>COUNTIF(A21:G21,"17")</f>
        <v>0</v>
      </c>
      <c r="E113" s="94">
        <f>COUNTIF(A24:G24,"17")</f>
        <v>0</v>
      </c>
      <c r="F113" s="94">
        <f>COUNTIF(A27:G27,"17")</f>
        <v>0</v>
      </c>
      <c r="G113" s="94">
        <f>COUNTIF(A30:G30,"17")</f>
        <v>0</v>
      </c>
      <c r="H113" s="94">
        <f>COUNTIF(A33:G33,"17")</f>
        <v>0</v>
      </c>
      <c r="I113" s="94">
        <f>COUNTIF(A36:G36,"17")</f>
        <v>0</v>
      </c>
      <c r="J113" s="94">
        <f>COUNTIF(A39:G39,"17")</f>
        <v>0</v>
      </c>
      <c r="K113" s="94">
        <f>COUNTIF(A42:G42,"17")</f>
        <v>0</v>
      </c>
      <c r="L113" s="94">
        <f>COUNTIF(A45:G45,"17")</f>
        <v>0</v>
      </c>
      <c r="M113" s="94">
        <f>COUNTIF(A48:G48,"17")</f>
        <v>0</v>
      </c>
      <c r="N113" s="94">
        <f>COUNTIF(A51:G51,"17")</f>
        <v>0</v>
      </c>
      <c r="O113" s="96">
        <f>SUM(A113:N113)</f>
        <v>0</v>
      </c>
      <c r="P113" s="97">
        <f>O113/90</f>
        <v>0</v>
      </c>
      <c r="Q113" s="94"/>
      <c r="R113" s="24"/>
      <c r="S113" s="24"/>
      <c r="T113" s="24"/>
      <c r="U113" s="24"/>
      <c r="V113" s="24"/>
      <c r="W113" s="24"/>
      <c r="X113" s="24"/>
      <c r="Y113" s="26"/>
      <c r="Z113" s="28"/>
      <c r="AB113" s="20"/>
    </row>
    <row r="114" spans="1:28" ht="25.5" x14ac:dyDescent="0.2">
      <c r="A114" s="94" t="s">
        <v>52</v>
      </c>
      <c r="B114" s="94"/>
      <c r="C114" s="94"/>
      <c r="D114" s="94"/>
      <c r="E114" s="94"/>
      <c r="F114" s="94"/>
      <c r="G114" s="94"/>
      <c r="H114" s="94"/>
      <c r="I114" s="94"/>
      <c r="J114" s="94"/>
      <c r="K114" s="94"/>
      <c r="L114" s="94"/>
      <c r="M114" s="94"/>
      <c r="N114" s="94"/>
      <c r="O114" s="95" t="s">
        <v>93</v>
      </c>
      <c r="P114" s="95">
        <v>18</v>
      </c>
      <c r="Q114" s="94"/>
      <c r="R114" s="24"/>
      <c r="S114" s="24"/>
      <c r="T114" s="24"/>
      <c r="U114" s="24"/>
      <c r="V114" s="24"/>
      <c r="W114" s="24"/>
      <c r="X114" s="24"/>
      <c r="Y114" s="27"/>
      <c r="Z114" s="27"/>
      <c r="AB114" s="20"/>
    </row>
    <row r="115" spans="1:28" x14ac:dyDescent="0.2">
      <c r="A115" s="94">
        <f>COUNTIF(A12:G12,"18")</f>
        <v>0</v>
      </c>
      <c r="B115" s="94">
        <f>COUNTIF(A15:G15,"17")</f>
        <v>0</v>
      </c>
      <c r="C115" s="94">
        <f>COUNTIF(A18:G18,"18")</f>
        <v>0</v>
      </c>
      <c r="D115" s="94">
        <f>COUNTIF(A21:G21,"18")</f>
        <v>0</v>
      </c>
      <c r="E115" s="94">
        <f>COUNTIF(A24:G24,"18")</f>
        <v>0</v>
      </c>
      <c r="F115" s="94">
        <f>COUNTIF(A27:G27,"18")</f>
        <v>0</v>
      </c>
      <c r="G115" s="94">
        <f>COUNTIF(A30:G30,"18")</f>
        <v>0</v>
      </c>
      <c r="H115" s="94">
        <f>COUNTIF(A33:G33,"18")</f>
        <v>0</v>
      </c>
      <c r="I115" s="94">
        <f>COUNTIF(A36:G36,"18")</f>
        <v>0</v>
      </c>
      <c r="J115" s="94">
        <f>COUNTIF(A39:G39,"18")</f>
        <v>0</v>
      </c>
      <c r="K115" s="94">
        <f>COUNTIF(A42:G42,"18")</f>
        <v>0</v>
      </c>
      <c r="L115" s="94">
        <f>COUNTIF(A45:G45,"18")</f>
        <v>0</v>
      </c>
      <c r="M115" s="94">
        <f>COUNTIF(A48:G48,"18")</f>
        <v>0</v>
      </c>
      <c r="N115" s="94">
        <f>COUNTIF(A51:G51,"18")</f>
        <v>0</v>
      </c>
      <c r="O115" s="96">
        <f>SUM(A115:N115)</f>
        <v>0</v>
      </c>
      <c r="P115" s="97">
        <f>O115/90</f>
        <v>0</v>
      </c>
      <c r="Q115" s="94"/>
      <c r="R115" s="24"/>
      <c r="S115" s="24"/>
      <c r="T115" s="24"/>
      <c r="U115" s="24"/>
      <c r="V115" s="24"/>
      <c r="W115" s="24"/>
      <c r="X115" s="24"/>
      <c r="Y115" s="26"/>
      <c r="Z115" s="28"/>
      <c r="AB115" s="20"/>
    </row>
    <row r="116" spans="1:28" ht="25.5" x14ac:dyDescent="0.2">
      <c r="A116" s="94" t="s">
        <v>53</v>
      </c>
      <c r="B116" s="94"/>
      <c r="C116" s="94"/>
      <c r="D116" s="94"/>
      <c r="E116" s="94"/>
      <c r="F116" s="94"/>
      <c r="G116" s="94"/>
      <c r="H116" s="94"/>
      <c r="I116" s="94"/>
      <c r="J116" s="94"/>
      <c r="K116" s="94"/>
      <c r="L116" s="94"/>
      <c r="M116" s="94"/>
      <c r="N116" s="94"/>
      <c r="O116" s="95" t="s">
        <v>94</v>
      </c>
      <c r="P116" s="95">
        <v>19</v>
      </c>
      <c r="Q116" s="94"/>
      <c r="R116" s="24"/>
      <c r="S116" s="24"/>
      <c r="T116" s="24"/>
      <c r="U116" s="24"/>
      <c r="V116" s="24"/>
      <c r="W116" s="24"/>
      <c r="X116" s="24"/>
      <c r="Y116" s="27"/>
      <c r="Z116" s="27"/>
      <c r="AB116" s="20"/>
    </row>
    <row r="117" spans="1:28" x14ac:dyDescent="0.2">
      <c r="A117" s="94">
        <f>COUNTIF(A12:G12,"19")</f>
        <v>0</v>
      </c>
      <c r="B117" s="94">
        <f>COUNTIF(A15:G15,"19")</f>
        <v>0</v>
      </c>
      <c r="C117" s="94">
        <f>COUNTIF(A18:G18,"19")</f>
        <v>0</v>
      </c>
      <c r="D117" s="94">
        <f>COUNTIF(A21:G21,"19")</f>
        <v>0</v>
      </c>
      <c r="E117" s="94">
        <f>COUNTIF(A24:G24,"19")</f>
        <v>0</v>
      </c>
      <c r="F117" s="94">
        <f>COUNTIF(A27:G27,"19")</f>
        <v>0</v>
      </c>
      <c r="G117" s="94">
        <f>COUNTIF(A30:G30,"19")</f>
        <v>0</v>
      </c>
      <c r="H117" s="94">
        <f>COUNTIF(A33:G33,"19")</f>
        <v>0</v>
      </c>
      <c r="I117" s="94">
        <f>COUNTIF(A36:G36,"19")</f>
        <v>0</v>
      </c>
      <c r="J117" s="94">
        <f>COUNTIF(A39:G39,"19")</f>
        <v>0</v>
      </c>
      <c r="K117" s="94">
        <f>COUNTIF(A42:G42,"19")</f>
        <v>0</v>
      </c>
      <c r="L117" s="94">
        <f>COUNTIF(A45:G45,"19")</f>
        <v>0</v>
      </c>
      <c r="M117" s="94">
        <f>COUNTIF(A48:G48,"19")</f>
        <v>0</v>
      </c>
      <c r="N117" s="94">
        <f>COUNTIF(A51:G51,"19")</f>
        <v>0</v>
      </c>
      <c r="O117" s="96">
        <f>SUM(A117:N117)</f>
        <v>0</v>
      </c>
      <c r="P117" s="97">
        <f>O117/90</f>
        <v>0</v>
      </c>
      <c r="Q117" s="94"/>
      <c r="R117" s="24"/>
      <c r="S117" s="24"/>
      <c r="T117" s="24"/>
      <c r="U117" s="24"/>
      <c r="V117" s="24"/>
      <c r="W117" s="24"/>
      <c r="X117" s="24"/>
      <c r="Y117" s="26"/>
      <c r="Z117" s="28"/>
      <c r="AB117" s="20"/>
    </row>
    <row r="118" spans="1:28" ht="25.5" x14ac:dyDescent="0.2">
      <c r="A118" s="94" t="s">
        <v>54</v>
      </c>
      <c r="B118" s="94"/>
      <c r="C118" s="94"/>
      <c r="D118" s="94"/>
      <c r="E118" s="94"/>
      <c r="F118" s="94"/>
      <c r="G118" s="94"/>
      <c r="H118" s="94"/>
      <c r="I118" s="94"/>
      <c r="J118" s="94"/>
      <c r="K118" s="94"/>
      <c r="L118" s="94"/>
      <c r="M118" s="94"/>
      <c r="N118" s="94"/>
      <c r="O118" s="95" t="s">
        <v>95</v>
      </c>
      <c r="P118" s="95">
        <v>20</v>
      </c>
      <c r="Q118" s="94"/>
      <c r="R118" s="24"/>
      <c r="S118" s="24"/>
      <c r="T118" s="24"/>
      <c r="U118" s="24"/>
      <c r="V118" s="24"/>
      <c r="W118" s="24"/>
      <c r="X118" s="24"/>
      <c r="Y118" s="27"/>
      <c r="Z118" s="27"/>
      <c r="AB118" s="20"/>
    </row>
    <row r="119" spans="1:28" x14ac:dyDescent="0.2">
      <c r="A119" s="94">
        <f>COUNTIF(A12:G12,"20")</f>
        <v>0</v>
      </c>
      <c r="B119" s="94">
        <f>COUNTIF(A15:G15,"20")</f>
        <v>0</v>
      </c>
      <c r="C119" s="94">
        <f>COUNTIF(A18:G18,"20")</f>
        <v>0</v>
      </c>
      <c r="D119" s="94">
        <f>COUNTIF(A21:G21,"20")</f>
        <v>0</v>
      </c>
      <c r="E119" s="94">
        <f>COUNTIF(A24:G24,"20")</f>
        <v>0</v>
      </c>
      <c r="F119" s="94">
        <f>COUNTIF(A27:G27,"20")</f>
        <v>0</v>
      </c>
      <c r="G119" s="94">
        <f>COUNTIF(A30:G30,"20")</f>
        <v>0</v>
      </c>
      <c r="H119" s="94">
        <f>COUNTIF(A33:G33,"20")</f>
        <v>0</v>
      </c>
      <c r="I119" s="94">
        <f>COUNTIF(A36:G36,"20")</f>
        <v>0</v>
      </c>
      <c r="J119" s="94">
        <f>COUNTIF(A39:G39,"20")</f>
        <v>0</v>
      </c>
      <c r="K119" s="94">
        <f>COUNTIF(A42:G42,"20")</f>
        <v>0</v>
      </c>
      <c r="L119" s="94">
        <f>COUNTIF(A45:G45,"20")</f>
        <v>0</v>
      </c>
      <c r="M119" s="94">
        <f>COUNTIF(A48:G48,"20")</f>
        <v>0</v>
      </c>
      <c r="N119" s="94">
        <f>COUNTIF(A51:G51,"20")</f>
        <v>0</v>
      </c>
      <c r="O119" s="96">
        <f>SUM(A119:N119)</f>
        <v>0</v>
      </c>
      <c r="P119" s="97">
        <f>O119/90</f>
        <v>0</v>
      </c>
      <c r="Q119" s="94"/>
      <c r="R119" s="24"/>
      <c r="S119" s="24"/>
      <c r="T119" s="24"/>
      <c r="U119" s="24"/>
      <c r="V119" s="24"/>
      <c r="W119" s="24"/>
      <c r="X119" s="24"/>
      <c r="Y119" s="26"/>
      <c r="Z119" s="28"/>
      <c r="AB119" s="20"/>
    </row>
    <row r="120" spans="1:28" ht="25.5" x14ac:dyDescent="0.2">
      <c r="A120" s="94" t="s">
        <v>55</v>
      </c>
      <c r="B120" s="94"/>
      <c r="C120" s="94"/>
      <c r="D120" s="94"/>
      <c r="E120" s="94"/>
      <c r="F120" s="94"/>
      <c r="G120" s="94"/>
      <c r="H120" s="94"/>
      <c r="I120" s="94"/>
      <c r="J120" s="94"/>
      <c r="K120" s="94"/>
      <c r="L120" s="94"/>
      <c r="M120" s="94"/>
      <c r="N120" s="94"/>
      <c r="O120" s="95" t="s">
        <v>96</v>
      </c>
      <c r="P120" s="95">
        <v>21</v>
      </c>
      <c r="Q120" s="94"/>
      <c r="R120" s="24"/>
      <c r="S120" s="24"/>
      <c r="T120" s="24"/>
      <c r="U120" s="24"/>
      <c r="V120" s="24"/>
      <c r="W120" s="24"/>
      <c r="X120" s="24"/>
      <c r="Y120" s="27"/>
      <c r="Z120" s="27"/>
      <c r="AB120" s="20"/>
    </row>
    <row r="121" spans="1:28" x14ac:dyDescent="0.2">
      <c r="A121" s="94">
        <f>COUNTIF(A12:G12,"21")</f>
        <v>0</v>
      </c>
      <c r="B121" s="94">
        <f>COUNTIF(A15:G15,"21")</f>
        <v>0</v>
      </c>
      <c r="C121" s="94">
        <f>COUNTIF(A18:G18,"21")</f>
        <v>0</v>
      </c>
      <c r="D121" s="94">
        <f>COUNTIF(A21:G21,"21")</f>
        <v>0</v>
      </c>
      <c r="E121" s="94">
        <f>COUNTIF(A24:G24,"21")</f>
        <v>0</v>
      </c>
      <c r="F121" s="94">
        <f>COUNTIF(A27:G27,"21")</f>
        <v>0</v>
      </c>
      <c r="G121" s="94">
        <f>COUNTIF(A30:G30,"21")</f>
        <v>0</v>
      </c>
      <c r="H121" s="94">
        <f>COUNTIF(A33:G33,"21")</f>
        <v>0</v>
      </c>
      <c r="I121" s="94">
        <f>COUNTIF(A36:G36,"21")</f>
        <v>0</v>
      </c>
      <c r="J121" s="94">
        <f>COUNTIF(A39:G39,"21")</f>
        <v>0</v>
      </c>
      <c r="K121" s="94">
        <f>COUNTIF(A42:G42,"21")</f>
        <v>0</v>
      </c>
      <c r="L121" s="94">
        <f>COUNTIF(A45:G45,"21")</f>
        <v>0</v>
      </c>
      <c r="M121" s="94">
        <f>COUNTIF(A48:G48,"21")</f>
        <v>0</v>
      </c>
      <c r="N121" s="94">
        <f>COUNTIF(A51:G51,"21")</f>
        <v>0</v>
      </c>
      <c r="O121" s="96">
        <f>SUM(A121:N121)</f>
        <v>0</v>
      </c>
      <c r="P121" s="97">
        <f>O121/90</f>
        <v>0</v>
      </c>
      <c r="Q121" s="94"/>
      <c r="R121" s="24"/>
      <c r="S121" s="24"/>
      <c r="T121" s="24"/>
      <c r="U121" s="24"/>
      <c r="V121" s="24"/>
      <c r="W121" s="24"/>
      <c r="X121" s="24"/>
      <c r="Y121" s="26"/>
      <c r="Z121" s="28"/>
      <c r="AB121" s="20"/>
    </row>
    <row r="122" spans="1:28" ht="25.5" x14ac:dyDescent="0.2">
      <c r="A122" s="94" t="s">
        <v>56</v>
      </c>
      <c r="B122" s="94"/>
      <c r="C122" s="94"/>
      <c r="D122" s="94"/>
      <c r="E122" s="94"/>
      <c r="F122" s="94"/>
      <c r="G122" s="94"/>
      <c r="H122" s="94"/>
      <c r="I122" s="94"/>
      <c r="J122" s="94"/>
      <c r="K122" s="94"/>
      <c r="L122" s="94"/>
      <c r="M122" s="94"/>
      <c r="N122" s="94"/>
      <c r="O122" s="95" t="s">
        <v>97</v>
      </c>
      <c r="P122" s="95">
        <v>22</v>
      </c>
      <c r="Q122" s="94"/>
      <c r="R122" s="24"/>
      <c r="S122" s="24"/>
      <c r="T122" s="24"/>
      <c r="U122" s="24"/>
      <c r="V122" s="24"/>
      <c r="W122" s="24"/>
      <c r="X122" s="24"/>
      <c r="Y122" s="27"/>
      <c r="Z122" s="27"/>
      <c r="AB122" s="20"/>
    </row>
    <row r="123" spans="1:28" ht="15" x14ac:dyDescent="0.25">
      <c r="A123" s="189">
        <f>COUNTIF(A12:G12,"22")</f>
        <v>0</v>
      </c>
      <c r="B123" s="94">
        <f>COUNTIF(A15:G15,"22")</f>
        <v>0</v>
      </c>
      <c r="C123" s="94">
        <f>COUNTIF(A18:G18,"22")</f>
        <v>0</v>
      </c>
      <c r="D123" s="94">
        <f>COUNTIF(A21:G21,"22")</f>
        <v>0</v>
      </c>
      <c r="E123" s="94">
        <f>COUNTIF(A24:G24,"22")</f>
        <v>0</v>
      </c>
      <c r="F123" s="94">
        <f>COUNTIF(A27:G27,"22")</f>
        <v>0</v>
      </c>
      <c r="G123" s="94">
        <f>COUNTIF(A30:G30,"22")</f>
        <v>0</v>
      </c>
      <c r="H123" s="94">
        <f>COUNTIF(A33:G33,"22")</f>
        <v>0</v>
      </c>
      <c r="I123" s="94">
        <f>COUNTIF(A36:G36,"22")</f>
        <v>0</v>
      </c>
      <c r="J123" s="94">
        <f>COUNTIF(A39:G39,"22")</f>
        <v>0</v>
      </c>
      <c r="K123" s="94">
        <f>COUNTIF(A42:G42,"22")</f>
        <v>0</v>
      </c>
      <c r="L123" s="94">
        <f>COUNTIF(A45:G45,"22")</f>
        <v>0</v>
      </c>
      <c r="M123" s="94">
        <f>COUNTIF(A48:G48,"22")</f>
        <v>0</v>
      </c>
      <c r="N123" s="94">
        <f>COUNTIF(A51:G51,"22")</f>
        <v>0</v>
      </c>
      <c r="O123" s="96">
        <f>SUM(A123:N123)</f>
        <v>0</v>
      </c>
      <c r="P123" s="97">
        <f>O123/90</f>
        <v>0</v>
      </c>
      <c r="Q123" s="94"/>
      <c r="R123" s="24"/>
      <c r="S123" s="24"/>
      <c r="T123" s="24"/>
      <c r="U123" s="24"/>
      <c r="V123" s="24"/>
      <c r="W123" s="24"/>
      <c r="X123" s="24"/>
      <c r="Y123" s="26"/>
      <c r="Z123" s="28"/>
      <c r="AB123" s="20"/>
    </row>
    <row r="124" spans="1:28" ht="25.5" x14ac:dyDescent="0.2">
      <c r="A124" s="94" t="s">
        <v>57</v>
      </c>
      <c r="B124" s="94"/>
      <c r="C124" s="94"/>
      <c r="D124" s="94"/>
      <c r="E124" s="94"/>
      <c r="F124" s="94"/>
      <c r="G124" s="94"/>
      <c r="H124" s="94"/>
      <c r="I124" s="94"/>
      <c r="J124" s="94"/>
      <c r="K124" s="94"/>
      <c r="L124" s="94"/>
      <c r="M124" s="94"/>
      <c r="N124" s="94"/>
      <c r="O124" s="95" t="s">
        <v>98</v>
      </c>
      <c r="P124" s="95">
        <v>23</v>
      </c>
      <c r="Q124" s="94"/>
      <c r="R124" s="24"/>
      <c r="S124" s="24"/>
      <c r="T124" s="24"/>
      <c r="U124" s="24"/>
      <c r="V124" s="24"/>
      <c r="W124" s="24"/>
      <c r="X124" s="24"/>
      <c r="Y124" s="27"/>
      <c r="Z124" s="27"/>
      <c r="AB124" s="20"/>
    </row>
    <row r="125" spans="1:28" x14ac:dyDescent="0.2">
      <c r="A125" s="94">
        <f>COUNTIF(A12:G12,"23")</f>
        <v>0</v>
      </c>
      <c r="B125" s="94">
        <f>COUNTIF(A15:G15,"23")</f>
        <v>0</v>
      </c>
      <c r="C125" s="94">
        <f>COUNTIF(A18:G18,"23")</f>
        <v>0</v>
      </c>
      <c r="D125" s="94">
        <f>COUNTIF(A21:G21,"23")</f>
        <v>0</v>
      </c>
      <c r="E125" s="94">
        <f>COUNTIF(A24:G24,"23")</f>
        <v>0</v>
      </c>
      <c r="F125" s="94">
        <f>COUNTIF(A27:G27,"23")</f>
        <v>0</v>
      </c>
      <c r="G125" s="94">
        <f>COUNTIF(A30:G30,"23")</f>
        <v>0</v>
      </c>
      <c r="H125" s="94">
        <f>COUNTIF(A33:G33,"23")</f>
        <v>0</v>
      </c>
      <c r="I125" s="94">
        <f>COUNTIF(A36:G36,"23")</f>
        <v>0</v>
      </c>
      <c r="J125" s="94">
        <f>COUNTIF(A39:G39,"23")</f>
        <v>0</v>
      </c>
      <c r="K125" s="94">
        <f>COUNTIF(A42:G42,"23")</f>
        <v>0</v>
      </c>
      <c r="L125" s="94">
        <f>COUNTIF(A45:G45,"23")</f>
        <v>0</v>
      </c>
      <c r="M125" s="94">
        <f>COUNTIF(A48:G48,"23")</f>
        <v>0</v>
      </c>
      <c r="N125" s="94">
        <f>COUNTIF(A51:G51,"23")</f>
        <v>0</v>
      </c>
      <c r="O125" s="96">
        <f>SUM(A125:N125)</f>
        <v>0</v>
      </c>
      <c r="P125" s="97">
        <f>O125/90</f>
        <v>0</v>
      </c>
      <c r="Q125" s="94"/>
      <c r="R125" s="24"/>
      <c r="S125" s="24"/>
      <c r="T125" s="24"/>
      <c r="U125" s="24"/>
      <c r="V125" s="24"/>
      <c r="W125" s="24"/>
      <c r="X125" s="24"/>
      <c r="Y125" s="26"/>
      <c r="Z125" s="28"/>
      <c r="AB125" s="20"/>
    </row>
    <row r="126" spans="1:28" ht="25.5" x14ac:dyDescent="0.2">
      <c r="A126" s="94" t="s">
        <v>58</v>
      </c>
      <c r="B126" s="94"/>
      <c r="C126" s="94"/>
      <c r="D126" s="94"/>
      <c r="E126" s="94"/>
      <c r="F126" s="94"/>
      <c r="G126" s="94"/>
      <c r="H126" s="94"/>
      <c r="I126" s="94"/>
      <c r="J126" s="94"/>
      <c r="K126" s="94"/>
      <c r="L126" s="94"/>
      <c r="M126" s="94"/>
      <c r="N126" s="94"/>
      <c r="O126" s="95" t="s">
        <v>99</v>
      </c>
      <c r="P126" s="95">
        <v>24</v>
      </c>
      <c r="Q126" s="94"/>
      <c r="R126" s="24"/>
      <c r="S126" s="24"/>
      <c r="T126" s="24"/>
      <c r="U126" s="24"/>
      <c r="V126" s="24"/>
      <c r="W126" s="24"/>
      <c r="X126" s="24"/>
      <c r="Y126" s="27"/>
      <c r="Z126" s="27"/>
      <c r="AB126" s="20"/>
    </row>
    <row r="127" spans="1:28" x14ac:dyDescent="0.2">
      <c r="A127" s="94">
        <f>COUNTIF(A12:G12,"24")</f>
        <v>0</v>
      </c>
      <c r="B127" s="94">
        <f>COUNTIF(A15:G15,"24")</f>
        <v>0</v>
      </c>
      <c r="C127" s="94">
        <f>COUNTIF(A18:G18,"24")</f>
        <v>0</v>
      </c>
      <c r="D127" s="94">
        <f>COUNTIF(A21:G21,"24")</f>
        <v>0</v>
      </c>
      <c r="E127" s="94">
        <f>COUNTIF(A24:G24,"24")</f>
        <v>0</v>
      </c>
      <c r="F127" s="94">
        <f>COUNTIF(A27:G27,"24")</f>
        <v>0</v>
      </c>
      <c r="G127" s="94">
        <f>COUNTIF(A30:G30,"24")</f>
        <v>0</v>
      </c>
      <c r="H127" s="94">
        <f>COUNTIF(A33:G33,"24")</f>
        <v>0</v>
      </c>
      <c r="I127" s="94">
        <f>COUNTIF(A36:G36,"24")</f>
        <v>0</v>
      </c>
      <c r="J127" s="94">
        <f>COUNTIF(A39:G39,"24")</f>
        <v>0</v>
      </c>
      <c r="K127" s="94">
        <f>COUNTIF(A42:G42,"24")</f>
        <v>0</v>
      </c>
      <c r="L127" s="94">
        <f>COUNTIF(A45:G45,"24")</f>
        <v>0</v>
      </c>
      <c r="M127" s="94">
        <f>COUNTIF(A48:G48,"24")</f>
        <v>0</v>
      </c>
      <c r="N127" s="94">
        <f>COUNTIF(A51:G51,"24")</f>
        <v>0</v>
      </c>
      <c r="O127" s="96">
        <f>SUM(A127:N127)</f>
        <v>0</v>
      </c>
      <c r="P127" s="97">
        <f>O127/90</f>
        <v>0</v>
      </c>
      <c r="Q127" s="94"/>
      <c r="R127" s="24"/>
      <c r="S127" s="24"/>
      <c r="T127" s="24"/>
      <c r="U127" s="24"/>
      <c r="V127" s="24"/>
      <c r="W127" s="24"/>
      <c r="X127" s="24"/>
      <c r="Y127" s="26"/>
      <c r="Z127" s="28"/>
      <c r="AB127" s="20"/>
    </row>
    <row r="128" spans="1:28" ht="25.5" x14ac:dyDescent="0.2">
      <c r="A128" s="94" t="s">
        <v>0</v>
      </c>
      <c r="B128" s="94"/>
      <c r="C128" s="94"/>
      <c r="D128" s="94"/>
      <c r="E128" s="94"/>
      <c r="F128" s="94"/>
      <c r="G128" s="94"/>
      <c r="H128" s="94"/>
      <c r="I128" s="94"/>
      <c r="J128" s="94"/>
      <c r="K128" s="94"/>
      <c r="L128" s="94"/>
      <c r="M128" s="94"/>
      <c r="N128" s="94"/>
      <c r="O128" s="95" t="s">
        <v>100</v>
      </c>
      <c r="P128" s="95">
        <v>25</v>
      </c>
      <c r="Q128" s="94"/>
      <c r="R128" s="24"/>
      <c r="S128" s="24"/>
      <c r="T128" s="24"/>
      <c r="U128" s="24"/>
      <c r="V128" s="24"/>
      <c r="W128" s="24"/>
      <c r="X128" s="24"/>
      <c r="Y128" s="27"/>
      <c r="Z128" s="27"/>
      <c r="AB128" s="20"/>
    </row>
    <row r="129" spans="1:28" x14ac:dyDescent="0.2">
      <c r="A129" s="94">
        <f>COUNTIF(A12:G12,"25")</f>
        <v>0</v>
      </c>
      <c r="B129" s="94">
        <f>COUNTIF(A15:G15,"25")</f>
        <v>0</v>
      </c>
      <c r="C129" s="94">
        <f>COUNTIF(A18:G18,"25")</f>
        <v>0</v>
      </c>
      <c r="D129" s="94">
        <f>COUNTIF(A21:G21,"25")</f>
        <v>0</v>
      </c>
      <c r="E129" s="94">
        <f>COUNTIF(A24:G24,"25")</f>
        <v>0</v>
      </c>
      <c r="F129" s="94">
        <f>COUNTIF(A27:G27,"25")</f>
        <v>0</v>
      </c>
      <c r="G129" s="94">
        <f>COUNTIF(A30:G30,"25")</f>
        <v>0</v>
      </c>
      <c r="H129" s="94">
        <f>COUNTIF(A33:G33,"25")</f>
        <v>0</v>
      </c>
      <c r="I129" s="94">
        <f>COUNTIF(A36:G36,"25")</f>
        <v>0</v>
      </c>
      <c r="J129" s="94">
        <f>COUNTIF(A39:G39,"25")</f>
        <v>0</v>
      </c>
      <c r="K129" s="94">
        <f>COUNTIF(A42:G42,"25")</f>
        <v>0</v>
      </c>
      <c r="L129" s="94">
        <f>COUNTIF(A45:G45,"25")</f>
        <v>0</v>
      </c>
      <c r="M129" s="94">
        <f>COUNTIF(A48:G48,"25")</f>
        <v>0</v>
      </c>
      <c r="N129" s="94">
        <f>COUNTIF(A51:G51,"25")</f>
        <v>0</v>
      </c>
      <c r="O129" s="96">
        <f>SUM(A129:N129)</f>
        <v>0</v>
      </c>
      <c r="P129" s="97">
        <f>O129/90</f>
        <v>0</v>
      </c>
      <c r="Q129" s="94"/>
      <c r="R129" s="24"/>
      <c r="S129" s="24"/>
      <c r="T129" s="24"/>
      <c r="U129" s="24"/>
      <c r="V129" s="24"/>
      <c r="W129" s="24"/>
      <c r="X129" s="24"/>
      <c r="Y129" s="26"/>
      <c r="Z129" s="28"/>
      <c r="AB129" s="20"/>
    </row>
    <row r="130" spans="1:28" ht="25.5" x14ac:dyDescent="0.2">
      <c r="A130" s="94" t="s">
        <v>1</v>
      </c>
      <c r="B130" s="94"/>
      <c r="C130" s="94"/>
      <c r="D130" s="94"/>
      <c r="E130" s="94"/>
      <c r="F130" s="94"/>
      <c r="G130" s="94"/>
      <c r="H130" s="94"/>
      <c r="I130" s="94"/>
      <c r="J130" s="94"/>
      <c r="K130" s="94"/>
      <c r="L130" s="94"/>
      <c r="M130" s="94"/>
      <c r="N130" s="94"/>
      <c r="O130" s="95" t="s">
        <v>101</v>
      </c>
      <c r="P130" s="95">
        <v>26</v>
      </c>
      <c r="Q130" s="94"/>
      <c r="R130" s="24"/>
      <c r="S130" s="24"/>
      <c r="T130" s="24"/>
      <c r="U130" s="24"/>
      <c r="V130" s="24"/>
      <c r="W130" s="24"/>
      <c r="X130" s="24"/>
      <c r="Y130" s="27"/>
      <c r="Z130" s="27"/>
      <c r="AB130" s="20"/>
    </row>
    <row r="131" spans="1:28" x14ac:dyDescent="0.2">
      <c r="A131" s="94">
        <f>COUNTIF(A12:G12,"26")</f>
        <v>0</v>
      </c>
      <c r="B131" s="94">
        <f>COUNTIF(A15:G15,"26")</f>
        <v>0</v>
      </c>
      <c r="C131" s="94">
        <f>COUNTIF(A18:G18,"26")</f>
        <v>0</v>
      </c>
      <c r="D131" s="94">
        <f>COUNTIF(A21:G21,"26")</f>
        <v>0</v>
      </c>
      <c r="E131" s="94">
        <f>COUNTIF(A24:G24,"26")</f>
        <v>0</v>
      </c>
      <c r="F131" s="94">
        <f>COUNTIF(A27:G27,"26")</f>
        <v>0</v>
      </c>
      <c r="G131" s="94">
        <f>COUNTIF(A30:G30,"26")</f>
        <v>0</v>
      </c>
      <c r="H131" s="94">
        <f>COUNTIF(A33:G33,"26")</f>
        <v>0</v>
      </c>
      <c r="I131" s="94">
        <f>COUNTIF(A36:G36,"26")</f>
        <v>0</v>
      </c>
      <c r="J131" s="94">
        <f>COUNTIF(A39:G39,"26")</f>
        <v>0</v>
      </c>
      <c r="K131" s="94">
        <f>COUNTIF(A42:G42,"26")</f>
        <v>0</v>
      </c>
      <c r="L131" s="94">
        <f>COUNTIF(A45:G45,"26")</f>
        <v>0</v>
      </c>
      <c r="M131" s="94">
        <f>COUNTIF(A48:G48,"26")</f>
        <v>0</v>
      </c>
      <c r="N131" s="94">
        <f>COUNTIF(A51:G51,"26")</f>
        <v>0</v>
      </c>
      <c r="O131" s="96">
        <f>SUM(A131:N131)</f>
        <v>0</v>
      </c>
      <c r="P131" s="97">
        <f>O131/90</f>
        <v>0</v>
      </c>
      <c r="Q131" s="94"/>
      <c r="R131" s="24"/>
      <c r="S131" s="24"/>
      <c r="T131" s="24"/>
      <c r="U131" s="24"/>
      <c r="V131" s="24"/>
      <c r="W131" s="24"/>
      <c r="X131" s="24"/>
      <c r="Y131" s="26"/>
      <c r="Z131" s="28"/>
      <c r="AB131" s="20"/>
    </row>
    <row r="132" spans="1:28" ht="25.5" x14ac:dyDescent="0.2">
      <c r="A132" s="94" t="s">
        <v>2</v>
      </c>
      <c r="B132" s="94"/>
      <c r="C132" s="94"/>
      <c r="D132" s="94"/>
      <c r="E132" s="94"/>
      <c r="F132" s="94"/>
      <c r="G132" s="94"/>
      <c r="H132" s="94"/>
      <c r="I132" s="94"/>
      <c r="J132" s="94"/>
      <c r="K132" s="94"/>
      <c r="L132" s="94"/>
      <c r="M132" s="94"/>
      <c r="N132" s="94"/>
      <c r="O132" s="95" t="s">
        <v>102</v>
      </c>
      <c r="P132" s="95">
        <v>27</v>
      </c>
      <c r="Q132" s="94"/>
      <c r="R132" s="24"/>
      <c r="S132" s="24"/>
      <c r="T132" s="24"/>
      <c r="U132" s="24"/>
      <c r="V132" s="24"/>
      <c r="W132" s="24"/>
      <c r="X132" s="24"/>
      <c r="Y132" s="27"/>
      <c r="Z132" s="27"/>
      <c r="AB132" s="20"/>
    </row>
    <row r="133" spans="1:28" x14ac:dyDescent="0.2">
      <c r="A133" s="94">
        <f>COUNTIF(A12:G12,"27")</f>
        <v>0</v>
      </c>
      <c r="B133" s="94">
        <f>COUNTIF(A15:G15,"27")</f>
        <v>0</v>
      </c>
      <c r="C133" s="94">
        <f>COUNTIF(A18:G18,"27")</f>
        <v>0</v>
      </c>
      <c r="D133" s="94">
        <f>COUNTIF(A21:G21,"27")</f>
        <v>0</v>
      </c>
      <c r="E133" s="94">
        <f>COUNTIF(A24:G24,"27")</f>
        <v>0</v>
      </c>
      <c r="F133" s="94">
        <f>COUNTIF(A27:G27,"27")</f>
        <v>0</v>
      </c>
      <c r="G133" s="94">
        <f>COUNTIF(A30:G30,"27")</f>
        <v>0</v>
      </c>
      <c r="H133" s="94">
        <f>COUNTIF(A33:G33,"27")</f>
        <v>0</v>
      </c>
      <c r="I133" s="94">
        <f>COUNTIF(A36:G36,"27")</f>
        <v>0</v>
      </c>
      <c r="J133" s="94">
        <f>COUNTIF(A39:G39,"27")</f>
        <v>0</v>
      </c>
      <c r="K133" s="94">
        <f>COUNTIF(A42:G42,"27")</f>
        <v>0</v>
      </c>
      <c r="L133" s="94">
        <f>COUNTIF(A45:G45,"27")</f>
        <v>0</v>
      </c>
      <c r="M133" s="94">
        <f>COUNTIF(A48:G48,"27")</f>
        <v>0</v>
      </c>
      <c r="N133" s="94">
        <f>COUNTIF(A51:G51,"27")</f>
        <v>0</v>
      </c>
      <c r="O133" s="96">
        <f>SUM(A133:N133)</f>
        <v>0</v>
      </c>
      <c r="P133" s="97">
        <f>O133/90</f>
        <v>0</v>
      </c>
      <c r="Q133" s="94"/>
      <c r="R133" s="24"/>
      <c r="S133" s="24"/>
      <c r="T133" s="24"/>
      <c r="U133" s="24"/>
      <c r="V133" s="24"/>
      <c r="W133" s="24"/>
      <c r="X133" s="24"/>
      <c r="Y133" s="26"/>
      <c r="Z133" s="28"/>
      <c r="AB133" s="20"/>
    </row>
    <row r="134" spans="1:28" ht="25.5" x14ac:dyDescent="0.2">
      <c r="A134" s="94" t="s">
        <v>3</v>
      </c>
      <c r="B134" s="94"/>
      <c r="C134" s="94"/>
      <c r="D134" s="94"/>
      <c r="E134" s="94"/>
      <c r="F134" s="94"/>
      <c r="G134" s="94"/>
      <c r="H134" s="94"/>
      <c r="I134" s="94"/>
      <c r="J134" s="94"/>
      <c r="K134" s="94"/>
      <c r="L134" s="94"/>
      <c r="M134" s="94"/>
      <c r="N134" s="94"/>
      <c r="O134" s="95" t="s">
        <v>103</v>
      </c>
      <c r="P134" s="95">
        <v>28</v>
      </c>
      <c r="Q134" s="94"/>
      <c r="R134" s="24"/>
      <c r="S134" s="24"/>
      <c r="T134" s="24"/>
      <c r="U134" s="24"/>
      <c r="V134" s="24"/>
      <c r="W134" s="24"/>
      <c r="X134" s="24"/>
      <c r="Y134" s="27"/>
      <c r="Z134" s="27"/>
      <c r="AB134" s="20"/>
    </row>
    <row r="135" spans="1:28" x14ac:dyDescent="0.2">
      <c r="A135" s="94">
        <f>COUNTIF(A12:G12,"28")</f>
        <v>0</v>
      </c>
      <c r="B135" s="94">
        <f>COUNTIF(A15:G15,"28")</f>
        <v>0</v>
      </c>
      <c r="C135" s="94">
        <f>COUNTIF(A18:G18,"28")</f>
        <v>0</v>
      </c>
      <c r="D135" s="94">
        <f>COUNTIF(A21:G21,"28")</f>
        <v>0</v>
      </c>
      <c r="E135" s="94">
        <f>COUNTIF(A24:G24,"28")</f>
        <v>0</v>
      </c>
      <c r="F135" s="94">
        <f>COUNTIF(A27:G27,"28")</f>
        <v>0</v>
      </c>
      <c r="G135" s="94">
        <f>COUNTIF(A30:G30,"28")</f>
        <v>0</v>
      </c>
      <c r="H135" s="94">
        <f>COUNTIF(A33:G33,"28")</f>
        <v>0</v>
      </c>
      <c r="I135" s="94">
        <f>COUNTIF(A36:G36,"28")</f>
        <v>0</v>
      </c>
      <c r="J135" s="94">
        <f>COUNTIF(A39:G39,"28")</f>
        <v>0</v>
      </c>
      <c r="K135" s="94">
        <f>COUNTIF(A42:G42,"28")</f>
        <v>0</v>
      </c>
      <c r="L135" s="94">
        <f>COUNTIF(A45:G45,"28")</f>
        <v>0</v>
      </c>
      <c r="M135" s="94">
        <f>COUNTIF(A48:G48,"28")</f>
        <v>0</v>
      </c>
      <c r="N135" s="94">
        <f>COUNTIF(A51:G51,"28")</f>
        <v>0</v>
      </c>
      <c r="O135" s="96">
        <f>SUM(A135:N135)</f>
        <v>0</v>
      </c>
      <c r="P135" s="97">
        <f>O135/90</f>
        <v>0</v>
      </c>
      <c r="Q135" s="94"/>
      <c r="R135" s="24"/>
      <c r="S135" s="24"/>
      <c r="T135" s="24"/>
      <c r="U135" s="24"/>
      <c r="V135" s="24"/>
      <c r="W135" s="24"/>
      <c r="X135" s="24"/>
      <c r="Y135" s="26"/>
      <c r="Z135" s="28"/>
      <c r="AB135" s="20"/>
    </row>
    <row r="136" spans="1:28" ht="25.5" x14ac:dyDescent="0.2">
      <c r="A136" s="94" t="s">
        <v>4</v>
      </c>
      <c r="B136" s="94"/>
      <c r="C136" s="94"/>
      <c r="D136" s="94"/>
      <c r="E136" s="94"/>
      <c r="F136" s="94"/>
      <c r="G136" s="94"/>
      <c r="H136" s="94"/>
      <c r="I136" s="94"/>
      <c r="J136" s="94"/>
      <c r="K136" s="94"/>
      <c r="L136" s="94"/>
      <c r="M136" s="94"/>
      <c r="N136" s="94"/>
      <c r="O136" s="95" t="s">
        <v>104</v>
      </c>
      <c r="P136" s="95">
        <v>29</v>
      </c>
      <c r="Q136" s="94"/>
      <c r="R136" s="24"/>
      <c r="S136" s="24"/>
      <c r="T136" s="24"/>
      <c r="U136" s="24"/>
      <c r="V136" s="24"/>
      <c r="W136" s="24"/>
      <c r="X136" s="24"/>
      <c r="Y136" s="27"/>
      <c r="Z136" s="27"/>
      <c r="AB136" s="20"/>
    </row>
    <row r="137" spans="1:28" x14ac:dyDescent="0.2">
      <c r="A137" s="94">
        <f>COUNTIF(A12:G12,"29")</f>
        <v>0</v>
      </c>
      <c r="B137" s="94">
        <f>COUNTIF(A15:G15,"29")</f>
        <v>0</v>
      </c>
      <c r="C137" s="94">
        <f>COUNTIF(A18:G18,"29")</f>
        <v>0</v>
      </c>
      <c r="D137" s="94">
        <f>COUNTIF(A21:G21,"29")</f>
        <v>0</v>
      </c>
      <c r="E137" s="94">
        <f>COUNTIF(A24:G24,"29")</f>
        <v>0</v>
      </c>
      <c r="F137" s="94">
        <f>COUNTIF(A27:G27,"29")</f>
        <v>0</v>
      </c>
      <c r="G137" s="94">
        <f>COUNTIF(A30:G30,"29")</f>
        <v>0</v>
      </c>
      <c r="H137" s="94">
        <f>COUNTIF(A33:G33,"29")</f>
        <v>0</v>
      </c>
      <c r="I137" s="94">
        <f>COUNTIF(A36:G36,"29")</f>
        <v>0</v>
      </c>
      <c r="J137" s="94">
        <f>COUNTIF(A39:G39,"29")</f>
        <v>0</v>
      </c>
      <c r="K137" s="94">
        <f>COUNTIF(A42:G42,"29")</f>
        <v>0</v>
      </c>
      <c r="L137" s="94">
        <f>COUNTIF(A45:G45,"29")</f>
        <v>0</v>
      </c>
      <c r="M137" s="94">
        <f>COUNTIF(A48:G48,"29")</f>
        <v>0</v>
      </c>
      <c r="N137" s="94">
        <f>COUNTIF(A51:G51,"29")</f>
        <v>0</v>
      </c>
      <c r="O137" s="96">
        <f>SUM(A137:N137)</f>
        <v>0</v>
      </c>
      <c r="P137" s="97">
        <f>O137/90</f>
        <v>0</v>
      </c>
      <c r="Q137" s="94"/>
      <c r="R137" s="24"/>
      <c r="S137" s="24"/>
      <c r="T137" s="24"/>
      <c r="U137" s="24"/>
      <c r="V137" s="24"/>
      <c r="W137" s="24"/>
      <c r="X137" s="24"/>
      <c r="Y137" s="26"/>
      <c r="Z137" s="28"/>
      <c r="AB137" s="20"/>
    </row>
    <row r="138" spans="1:28" ht="25.5" x14ac:dyDescent="0.2">
      <c r="A138" s="94" t="s">
        <v>5</v>
      </c>
      <c r="B138" s="94"/>
      <c r="C138" s="94"/>
      <c r="D138" s="94"/>
      <c r="E138" s="94"/>
      <c r="F138" s="94"/>
      <c r="G138" s="94"/>
      <c r="H138" s="94"/>
      <c r="I138" s="94"/>
      <c r="J138" s="94"/>
      <c r="K138" s="94"/>
      <c r="L138" s="94"/>
      <c r="M138" s="94"/>
      <c r="N138" s="94"/>
      <c r="O138" s="95" t="s">
        <v>59</v>
      </c>
      <c r="P138" s="95">
        <v>30</v>
      </c>
      <c r="Q138" s="94"/>
      <c r="R138" s="24"/>
      <c r="S138" s="24"/>
      <c r="T138" s="24"/>
      <c r="U138" s="24"/>
      <c r="V138" s="24"/>
      <c r="W138" s="24"/>
      <c r="X138" s="24"/>
      <c r="Y138" s="27"/>
      <c r="Z138" s="27"/>
      <c r="AB138" s="20"/>
    </row>
    <row r="139" spans="1:28" x14ac:dyDescent="0.2">
      <c r="A139" s="94">
        <f>COUNTIF(A12:G12,"30")</f>
        <v>0</v>
      </c>
      <c r="B139" s="94">
        <f>COUNTIF(A15:G15,"30")</f>
        <v>0</v>
      </c>
      <c r="C139" s="94">
        <f>COUNTIF(A18:G18,"30")</f>
        <v>0</v>
      </c>
      <c r="D139" s="94">
        <f>COUNTIF(A21:G21,"30")</f>
        <v>0</v>
      </c>
      <c r="E139" s="94">
        <f>COUNTIF(A24:G24,"30")</f>
        <v>0</v>
      </c>
      <c r="F139" s="94">
        <f>COUNTIF(A27:G27,"30")</f>
        <v>0</v>
      </c>
      <c r="G139" s="94">
        <f>COUNTIF(A30:G30,"30")</f>
        <v>0</v>
      </c>
      <c r="H139" s="94">
        <f>COUNTIF(A33:G33,"30")</f>
        <v>0</v>
      </c>
      <c r="I139" s="94">
        <f>COUNTIF(A36:G36,"30")</f>
        <v>0</v>
      </c>
      <c r="J139" s="94">
        <f>COUNTIF(A39:G39,"30")</f>
        <v>0</v>
      </c>
      <c r="K139" s="94">
        <f>COUNTIF(A42:G42,"30")</f>
        <v>0</v>
      </c>
      <c r="L139" s="94">
        <f>COUNTIF(A45:G45,"30")</f>
        <v>0</v>
      </c>
      <c r="M139" s="94">
        <f>COUNTIF(A48:G48,"30")</f>
        <v>0</v>
      </c>
      <c r="N139" s="94">
        <f>COUNTIF(A51:G51,"30")</f>
        <v>0</v>
      </c>
      <c r="O139" s="96">
        <f>SUM(A139:N139)</f>
        <v>0</v>
      </c>
      <c r="P139" s="97">
        <f>O139/90</f>
        <v>0</v>
      </c>
      <c r="Q139" s="94"/>
      <c r="R139" s="24"/>
      <c r="S139" s="24"/>
      <c r="T139" s="24"/>
      <c r="U139" s="24"/>
      <c r="V139" s="24"/>
      <c r="W139" s="24"/>
      <c r="X139" s="24"/>
      <c r="Y139" s="26"/>
      <c r="Z139" s="28"/>
      <c r="AB139" s="20"/>
    </row>
    <row r="140" spans="1:28" ht="25.5" x14ac:dyDescent="0.2">
      <c r="A140" s="94" t="s">
        <v>6</v>
      </c>
      <c r="B140" s="94"/>
      <c r="C140" s="94"/>
      <c r="D140" s="94"/>
      <c r="E140" s="94"/>
      <c r="F140" s="94"/>
      <c r="G140" s="94"/>
      <c r="H140" s="94"/>
      <c r="I140" s="94"/>
      <c r="J140" s="94"/>
      <c r="K140" s="94"/>
      <c r="L140" s="94"/>
      <c r="M140" s="94"/>
      <c r="N140" s="94"/>
      <c r="O140" s="95" t="s">
        <v>60</v>
      </c>
      <c r="P140" s="95">
        <v>31</v>
      </c>
      <c r="Q140" s="94"/>
      <c r="R140" s="24"/>
      <c r="S140" s="24"/>
      <c r="T140" s="24"/>
      <c r="U140" s="24"/>
      <c r="V140" s="24"/>
      <c r="W140" s="24"/>
      <c r="X140" s="24"/>
      <c r="Y140" s="27"/>
      <c r="Z140" s="27"/>
      <c r="AB140" s="20"/>
    </row>
    <row r="141" spans="1:28" x14ac:dyDescent="0.2">
      <c r="A141" s="94">
        <f>COUNTIF(A12:G12,"31")</f>
        <v>0</v>
      </c>
      <c r="B141" s="94">
        <f>COUNTIF(A15:G15,"31")</f>
        <v>0</v>
      </c>
      <c r="C141" s="94">
        <f>COUNTIF(A18:G18,"31")</f>
        <v>0</v>
      </c>
      <c r="D141" s="94">
        <f>COUNTIF(A21:G21,"31")</f>
        <v>0</v>
      </c>
      <c r="E141" s="94">
        <f>COUNTIF(A24:G24,"31")</f>
        <v>0</v>
      </c>
      <c r="F141" s="94">
        <f>COUNTIF(A27:G27,"31")</f>
        <v>0</v>
      </c>
      <c r="G141" s="94">
        <f>COUNTIF(A30:G30,"31")</f>
        <v>0</v>
      </c>
      <c r="H141" s="94">
        <f>COUNTIF(A33:G33,"31")</f>
        <v>0</v>
      </c>
      <c r="I141" s="94">
        <f>COUNTIF(A36:G36,"31")</f>
        <v>0</v>
      </c>
      <c r="J141" s="94">
        <f>COUNTIF(A39:G39,"31")</f>
        <v>0</v>
      </c>
      <c r="K141" s="94">
        <f>COUNTIF(A42:G42,"31")</f>
        <v>0</v>
      </c>
      <c r="L141" s="94">
        <f>COUNTIF(A45:G45,"31")</f>
        <v>0</v>
      </c>
      <c r="M141" s="94">
        <f>COUNTIF(A48:G48,"31")</f>
        <v>0</v>
      </c>
      <c r="N141" s="94">
        <f>COUNTIF(A51:G51,"31")</f>
        <v>0</v>
      </c>
      <c r="O141" s="96">
        <f>SUM(A141:N141)</f>
        <v>0</v>
      </c>
      <c r="P141" s="97">
        <f>O141/90</f>
        <v>0</v>
      </c>
      <c r="Q141" s="94"/>
      <c r="R141" s="24"/>
      <c r="S141" s="24"/>
      <c r="T141" s="24"/>
      <c r="U141" s="24"/>
      <c r="V141" s="24"/>
      <c r="W141" s="24"/>
      <c r="X141" s="24"/>
      <c r="Y141" s="26"/>
      <c r="Z141" s="28"/>
      <c r="AB141" s="20"/>
    </row>
    <row r="142" spans="1:28" ht="25.5" x14ac:dyDescent="0.2">
      <c r="A142" s="94" t="s">
        <v>7</v>
      </c>
      <c r="B142" s="94"/>
      <c r="C142" s="94"/>
      <c r="D142" s="94"/>
      <c r="E142" s="94"/>
      <c r="F142" s="94"/>
      <c r="G142" s="94"/>
      <c r="H142" s="94"/>
      <c r="I142" s="94"/>
      <c r="J142" s="94"/>
      <c r="K142" s="94"/>
      <c r="L142" s="94"/>
      <c r="M142" s="94"/>
      <c r="N142" s="94"/>
      <c r="O142" s="95" t="s">
        <v>61</v>
      </c>
      <c r="P142" s="95">
        <v>32</v>
      </c>
      <c r="Q142" s="94"/>
      <c r="R142" s="24"/>
      <c r="S142" s="24"/>
      <c r="T142" s="24"/>
      <c r="U142" s="24"/>
      <c r="V142" s="24"/>
      <c r="W142" s="24"/>
      <c r="X142" s="24"/>
      <c r="Y142" s="27"/>
      <c r="Z142" s="27"/>
      <c r="AB142" s="20"/>
    </row>
    <row r="143" spans="1:28" x14ac:dyDescent="0.2">
      <c r="A143" s="94">
        <f>COUNTIF(A12:G12,"32")</f>
        <v>0</v>
      </c>
      <c r="B143" s="94">
        <f>COUNTIF(A15:G15,"32")</f>
        <v>0</v>
      </c>
      <c r="C143" s="94">
        <f>COUNTIF(A18:G18,"32")</f>
        <v>0</v>
      </c>
      <c r="D143" s="94">
        <f>COUNTIF(A21:G21,"32")</f>
        <v>0</v>
      </c>
      <c r="E143" s="94">
        <f>COUNTIF(A24:G24,"32")</f>
        <v>0</v>
      </c>
      <c r="F143" s="94">
        <f>COUNTIF(A27:G27,"32")</f>
        <v>0</v>
      </c>
      <c r="G143" s="94">
        <f>COUNTIF(A30:G30,"32")</f>
        <v>0</v>
      </c>
      <c r="H143" s="94">
        <f>COUNTIF(A33:G33,"32")</f>
        <v>0</v>
      </c>
      <c r="I143" s="94">
        <f>COUNTIF(A36:G36,"32")</f>
        <v>0</v>
      </c>
      <c r="J143" s="94">
        <f>COUNTIF(A39:G39,"32")</f>
        <v>0</v>
      </c>
      <c r="K143" s="94">
        <f>COUNTIF(A42:G42,"32")</f>
        <v>0</v>
      </c>
      <c r="L143" s="94">
        <f>COUNTIF(A45:G45,"32")</f>
        <v>0</v>
      </c>
      <c r="M143" s="94">
        <f>COUNTIF(A48:G48,"32")</f>
        <v>0</v>
      </c>
      <c r="N143" s="94">
        <f>COUNTIF(A51:G51,"32")</f>
        <v>0</v>
      </c>
      <c r="O143" s="96">
        <f>SUM(A143:N143)</f>
        <v>0</v>
      </c>
      <c r="P143" s="97">
        <f>O143/90</f>
        <v>0</v>
      </c>
      <c r="Q143" s="94"/>
      <c r="R143" s="24"/>
      <c r="S143" s="24"/>
      <c r="T143" s="24"/>
      <c r="U143" s="24"/>
      <c r="V143" s="24"/>
      <c r="W143" s="24"/>
      <c r="X143" s="24"/>
      <c r="Y143" s="26"/>
      <c r="Z143" s="28"/>
      <c r="AB143" s="20"/>
    </row>
    <row r="144" spans="1:28" ht="25.5" x14ac:dyDescent="0.2">
      <c r="A144" s="94" t="s">
        <v>8</v>
      </c>
      <c r="B144" s="94"/>
      <c r="C144" s="94"/>
      <c r="D144" s="94"/>
      <c r="E144" s="94"/>
      <c r="F144" s="94"/>
      <c r="G144" s="94"/>
      <c r="H144" s="94"/>
      <c r="I144" s="94"/>
      <c r="J144" s="94"/>
      <c r="K144" s="94"/>
      <c r="L144" s="94"/>
      <c r="M144" s="94"/>
      <c r="N144" s="94"/>
      <c r="O144" s="95" t="s">
        <v>62</v>
      </c>
      <c r="P144" s="95">
        <v>33</v>
      </c>
      <c r="Q144" s="94"/>
      <c r="R144" s="24"/>
      <c r="S144" s="24"/>
      <c r="T144" s="24"/>
      <c r="U144" s="24"/>
      <c r="V144" s="24"/>
      <c r="W144" s="24"/>
      <c r="X144" s="24"/>
      <c r="Y144" s="27"/>
      <c r="Z144" s="27"/>
      <c r="AB144" s="20"/>
    </row>
    <row r="145" spans="1:28" x14ac:dyDescent="0.2">
      <c r="A145" s="94">
        <f>COUNTIF(A12:G12,"33")</f>
        <v>0</v>
      </c>
      <c r="B145" s="94">
        <f>COUNTIF(A15:G15,"33")</f>
        <v>0</v>
      </c>
      <c r="C145" s="94">
        <f>COUNTIF(A18:G18,"33")</f>
        <v>0</v>
      </c>
      <c r="D145" s="94">
        <f>COUNTIF(A21:G21,"33")</f>
        <v>0</v>
      </c>
      <c r="E145" s="94">
        <f>COUNTIF(A24:G24,"33")</f>
        <v>0</v>
      </c>
      <c r="F145" s="94">
        <f>COUNTIF(A27:G27,"33")</f>
        <v>0</v>
      </c>
      <c r="G145" s="94">
        <f>COUNTIF(A30:G30,"33")</f>
        <v>0</v>
      </c>
      <c r="H145" s="94">
        <f>COUNTIF(A33:G33,"33")</f>
        <v>0</v>
      </c>
      <c r="I145" s="94">
        <f>COUNTIF(A36:G36,"33")</f>
        <v>0</v>
      </c>
      <c r="J145" s="94">
        <f>COUNTIF(A39:G39,"33")</f>
        <v>0</v>
      </c>
      <c r="K145" s="94">
        <f>COUNTIF(A42:G42,"33")</f>
        <v>0</v>
      </c>
      <c r="L145" s="94">
        <f>COUNTIF(A45:G45,"33")</f>
        <v>0</v>
      </c>
      <c r="M145" s="94">
        <f>COUNTIF(A48:G48,"33")</f>
        <v>0</v>
      </c>
      <c r="N145" s="94">
        <f>COUNTIF(A51:G51,"33")</f>
        <v>0</v>
      </c>
      <c r="O145" s="96">
        <f>SUM(A145:N145)</f>
        <v>0</v>
      </c>
      <c r="P145" s="97">
        <f>O145/90</f>
        <v>0</v>
      </c>
      <c r="Q145" s="94"/>
      <c r="R145" s="24"/>
      <c r="S145" s="24"/>
      <c r="T145" s="24"/>
      <c r="U145" s="24"/>
      <c r="V145" s="24"/>
      <c r="W145" s="24"/>
      <c r="X145" s="24"/>
      <c r="Y145" s="26"/>
      <c r="Z145" s="28"/>
      <c r="AB145" s="20"/>
    </row>
    <row r="146" spans="1:28" ht="25.5" x14ac:dyDescent="0.2">
      <c r="A146" s="94" t="s">
        <v>9</v>
      </c>
      <c r="B146" s="94"/>
      <c r="C146" s="94"/>
      <c r="D146" s="94"/>
      <c r="E146" s="94"/>
      <c r="F146" s="94"/>
      <c r="G146" s="94"/>
      <c r="H146" s="94"/>
      <c r="I146" s="94"/>
      <c r="J146" s="94"/>
      <c r="K146" s="94"/>
      <c r="L146" s="94"/>
      <c r="M146" s="94"/>
      <c r="N146" s="94"/>
      <c r="O146" s="95" t="s">
        <v>63</v>
      </c>
      <c r="P146" s="95">
        <v>34</v>
      </c>
      <c r="Q146" s="94"/>
      <c r="R146" s="24"/>
      <c r="S146" s="24"/>
      <c r="T146" s="24"/>
      <c r="U146" s="24"/>
      <c r="V146" s="24"/>
      <c r="W146" s="24"/>
      <c r="X146" s="24"/>
      <c r="Y146" s="27"/>
      <c r="Z146" s="27"/>
      <c r="AB146" s="20"/>
    </row>
    <row r="147" spans="1:28" x14ac:dyDescent="0.2">
      <c r="A147" s="94">
        <f>COUNTIF(A12:G12,"34")</f>
        <v>0</v>
      </c>
      <c r="B147" s="94">
        <f>COUNTIF(A15:G15,"34")</f>
        <v>0</v>
      </c>
      <c r="C147" s="94">
        <f>COUNTIF(A18:G18,"34")</f>
        <v>0</v>
      </c>
      <c r="D147" s="94">
        <f>COUNTIF(A21:G21,"34")</f>
        <v>0</v>
      </c>
      <c r="E147" s="94">
        <f>COUNTIF(A24:G24,"34")</f>
        <v>0</v>
      </c>
      <c r="F147" s="94">
        <f>COUNTIF(A27:G27,"34")</f>
        <v>0</v>
      </c>
      <c r="G147" s="94">
        <f>COUNTIF(A30:G30,"34")</f>
        <v>0</v>
      </c>
      <c r="H147" s="94">
        <f>COUNTIF(A33:G33,"34")</f>
        <v>0</v>
      </c>
      <c r="I147" s="94">
        <f>COUNTIF(A36:G36,"34")</f>
        <v>0</v>
      </c>
      <c r="J147" s="94">
        <f>COUNTIF(A39:G39,"34")</f>
        <v>0</v>
      </c>
      <c r="K147" s="94">
        <f>COUNTIF(A42:G42,"34")</f>
        <v>0</v>
      </c>
      <c r="L147" s="94">
        <f>COUNTIF(A45:G45,"34")</f>
        <v>0</v>
      </c>
      <c r="M147" s="94">
        <f>COUNTIF(A48:G48,"34")</f>
        <v>0</v>
      </c>
      <c r="N147" s="94">
        <f>COUNTIF(A51:G51,"34")</f>
        <v>0</v>
      </c>
      <c r="O147" s="96">
        <f>SUM(A147:N147)</f>
        <v>0</v>
      </c>
      <c r="P147" s="97">
        <f>O147/90</f>
        <v>0</v>
      </c>
      <c r="Q147" s="94"/>
      <c r="R147" s="24"/>
      <c r="S147" s="24"/>
      <c r="T147" s="24"/>
      <c r="U147" s="24"/>
      <c r="V147" s="24"/>
      <c r="W147" s="24"/>
      <c r="X147" s="24"/>
      <c r="Y147" s="26"/>
      <c r="Z147" s="28"/>
      <c r="AB147" s="20"/>
    </row>
    <row r="148" spans="1:28" ht="25.5" x14ac:dyDescent="0.2">
      <c r="A148" s="190" t="s">
        <v>10</v>
      </c>
      <c r="B148" s="94"/>
      <c r="C148" s="94"/>
      <c r="D148" s="94"/>
      <c r="E148" s="94"/>
      <c r="F148" s="94"/>
      <c r="G148" s="94"/>
      <c r="H148" s="94"/>
      <c r="I148" s="94"/>
      <c r="J148" s="94"/>
      <c r="K148" s="94"/>
      <c r="L148" s="94"/>
      <c r="M148" s="94"/>
      <c r="N148" s="94"/>
      <c r="O148" s="95" t="s">
        <v>64</v>
      </c>
      <c r="P148" s="95">
        <v>35</v>
      </c>
      <c r="Q148" s="94"/>
      <c r="R148" s="24"/>
      <c r="S148" s="24"/>
      <c r="T148" s="24"/>
      <c r="U148" s="24"/>
      <c r="V148" s="24"/>
      <c r="W148" s="24"/>
      <c r="X148" s="24"/>
      <c r="Y148" s="27"/>
      <c r="Z148" s="27"/>
      <c r="AB148" s="20"/>
    </row>
    <row r="149" spans="1:28" x14ac:dyDescent="0.2">
      <c r="A149" s="94">
        <f>COUNTIF(A12:G12,"35")</f>
        <v>0</v>
      </c>
      <c r="B149" s="94">
        <f>COUNTIF(A15:G15,"35")</f>
        <v>0</v>
      </c>
      <c r="C149" s="94">
        <f>COUNTIF(A18:G18,"35")</f>
        <v>0</v>
      </c>
      <c r="D149" s="94">
        <f>COUNTIF(A21:G21,"35")</f>
        <v>0</v>
      </c>
      <c r="E149" s="94">
        <f>COUNTIF(A24:G24,"35")</f>
        <v>0</v>
      </c>
      <c r="F149" s="94">
        <f>COUNTIF(A27:G27,"35")</f>
        <v>0</v>
      </c>
      <c r="G149" s="94">
        <f>COUNTIF(A30:G30,"35")</f>
        <v>0</v>
      </c>
      <c r="H149" s="94">
        <f>COUNTIF(A33:G33,"35")</f>
        <v>0</v>
      </c>
      <c r="I149" s="94">
        <f>COUNTIF(A36:G36,"35")</f>
        <v>0</v>
      </c>
      <c r="J149" s="94">
        <f>COUNTIF(A39:G39,"35")</f>
        <v>0</v>
      </c>
      <c r="K149" s="94">
        <f>COUNTIF(A42:G42,"35")</f>
        <v>0</v>
      </c>
      <c r="L149" s="94">
        <f>COUNTIF(A45:G45,"35")</f>
        <v>0</v>
      </c>
      <c r="M149" s="94">
        <f>COUNTIF(A48:G48,"35")</f>
        <v>0</v>
      </c>
      <c r="N149" s="94">
        <f>COUNTIF(A51:G51,"35")</f>
        <v>0</v>
      </c>
      <c r="O149" s="96">
        <f>SUM(A149:N149)</f>
        <v>0</v>
      </c>
      <c r="P149" s="97">
        <f>O149/90</f>
        <v>0</v>
      </c>
      <c r="Q149" s="94"/>
      <c r="R149" s="24"/>
      <c r="S149" s="24"/>
      <c r="T149" s="24"/>
      <c r="U149" s="24"/>
      <c r="V149" s="24"/>
      <c r="W149" s="24"/>
      <c r="X149" s="24"/>
      <c r="Y149" s="26"/>
      <c r="Z149" s="28"/>
      <c r="AB149" s="20"/>
    </row>
    <row r="150" spans="1:28" ht="25.5" x14ac:dyDescent="0.2">
      <c r="A150" s="94" t="s">
        <v>11</v>
      </c>
      <c r="B150" s="94"/>
      <c r="C150" s="94"/>
      <c r="D150" s="94"/>
      <c r="E150" s="94"/>
      <c r="F150" s="94"/>
      <c r="G150" s="94"/>
      <c r="H150" s="94"/>
      <c r="I150" s="94"/>
      <c r="J150" s="94"/>
      <c r="K150" s="94"/>
      <c r="L150" s="94"/>
      <c r="M150" s="94"/>
      <c r="N150" s="94"/>
      <c r="O150" s="95" t="s">
        <v>65</v>
      </c>
      <c r="P150" s="95">
        <v>36</v>
      </c>
      <c r="Q150" s="94"/>
      <c r="R150" s="24"/>
      <c r="S150" s="24"/>
      <c r="T150" s="24"/>
      <c r="U150" s="24"/>
      <c r="V150" s="24"/>
      <c r="W150" s="24"/>
      <c r="X150" s="24"/>
      <c r="Y150" s="27"/>
      <c r="Z150" s="27"/>
      <c r="AB150" s="20"/>
    </row>
    <row r="151" spans="1:28" x14ac:dyDescent="0.2">
      <c r="A151" s="94">
        <f>COUNTIF(A12:G12,"36")</f>
        <v>0</v>
      </c>
      <c r="B151" s="94">
        <f>COUNTIF(A15:G15,"36")</f>
        <v>0</v>
      </c>
      <c r="C151" s="94">
        <f>COUNTIF(A18:G18,"36")</f>
        <v>0</v>
      </c>
      <c r="D151" s="94">
        <f>COUNTIF(A21:G21,"36")</f>
        <v>0</v>
      </c>
      <c r="E151" s="94">
        <f>COUNTIF(A24:G24,"36")</f>
        <v>0</v>
      </c>
      <c r="F151" s="94">
        <f>COUNTIF(A27:G27,"36")</f>
        <v>0</v>
      </c>
      <c r="G151" s="94">
        <f>COUNTIF(A30:G30,"36")</f>
        <v>0</v>
      </c>
      <c r="H151" s="94">
        <f>COUNTIF(A33:G33,"36")</f>
        <v>0</v>
      </c>
      <c r="I151" s="94">
        <f>COUNTIF(A36:G36,"36")</f>
        <v>0</v>
      </c>
      <c r="J151" s="94">
        <f>COUNTIF(A39:G39,"36")</f>
        <v>0</v>
      </c>
      <c r="K151" s="94">
        <f>COUNTIF(A42:G42,"36")</f>
        <v>0</v>
      </c>
      <c r="L151" s="94">
        <f>COUNTIF(A45:G45,"36")</f>
        <v>0</v>
      </c>
      <c r="M151" s="94">
        <f>COUNTIF(A48:G48,"36")</f>
        <v>0</v>
      </c>
      <c r="N151" s="94">
        <f>COUNTIF(A51:G51,"36")</f>
        <v>0</v>
      </c>
      <c r="O151" s="96">
        <f>SUM(A151:N151)</f>
        <v>0</v>
      </c>
      <c r="P151" s="97">
        <f>O151/90</f>
        <v>0</v>
      </c>
      <c r="Q151" s="94"/>
      <c r="R151" s="24"/>
      <c r="S151" s="24"/>
      <c r="T151" s="24"/>
      <c r="U151" s="24"/>
      <c r="V151" s="24"/>
      <c r="W151" s="24"/>
      <c r="X151" s="24"/>
      <c r="Y151" s="26"/>
      <c r="Z151" s="28"/>
      <c r="AB151" s="20"/>
    </row>
    <row r="152" spans="1:28" ht="25.5" x14ac:dyDescent="0.2">
      <c r="A152" s="94" t="s">
        <v>18</v>
      </c>
      <c r="B152" s="94"/>
      <c r="C152" s="94"/>
      <c r="D152" s="94"/>
      <c r="E152" s="94"/>
      <c r="F152" s="94"/>
      <c r="G152" s="94"/>
      <c r="H152" s="94"/>
      <c r="I152" s="94"/>
      <c r="J152" s="94"/>
      <c r="K152" s="94"/>
      <c r="L152" s="94"/>
      <c r="M152" s="94"/>
      <c r="N152" s="94"/>
      <c r="O152" s="95" t="s">
        <v>66</v>
      </c>
      <c r="P152" s="95">
        <v>37</v>
      </c>
      <c r="Q152" s="94"/>
      <c r="R152" s="24"/>
      <c r="S152" s="24"/>
      <c r="T152" s="24"/>
      <c r="U152" s="24"/>
      <c r="V152" s="24"/>
      <c r="W152" s="24"/>
      <c r="X152" s="24"/>
      <c r="Y152" s="27"/>
      <c r="Z152" s="27"/>
      <c r="AB152" s="20"/>
    </row>
    <row r="153" spans="1:28" x14ac:dyDescent="0.2">
      <c r="A153" s="94">
        <f>COUNTIF(A12:G12,"37")</f>
        <v>0</v>
      </c>
      <c r="B153" s="94">
        <f>COUNTIF(A15:G15,"37")</f>
        <v>0</v>
      </c>
      <c r="C153" s="94">
        <f>COUNTIF(A18:G18,"37")</f>
        <v>0</v>
      </c>
      <c r="D153" s="94">
        <f>COUNTIF(A21:G21,"37")</f>
        <v>0</v>
      </c>
      <c r="E153" s="94">
        <f>COUNTIF(A24:G24,"37")</f>
        <v>0</v>
      </c>
      <c r="F153" s="94">
        <f>COUNTIF(A27:G27,"37")</f>
        <v>0</v>
      </c>
      <c r="G153" s="94">
        <f>COUNTIF(A30:G30,"37")</f>
        <v>0</v>
      </c>
      <c r="H153" s="94">
        <f>COUNTIF(A33:G33,"37")</f>
        <v>0</v>
      </c>
      <c r="I153" s="94">
        <f>COUNTIF(A36:G36,"37")</f>
        <v>0</v>
      </c>
      <c r="J153" s="94">
        <f>COUNTIF(A39:G39,"37")</f>
        <v>0</v>
      </c>
      <c r="K153" s="94">
        <f>COUNTIF(A42:G42,"37")</f>
        <v>0</v>
      </c>
      <c r="L153" s="94">
        <f>COUNTIF(A45:G45,"37")</f>
        <v>0</v>
      </c>
      <c r="M153" s="94">
        <f>COUNTIF(A48:G48,"37")</f>
        <v>0</v>
      </c>
      <c r="N153" s="94">
        <f>COUNTIF(A51:G51,"37")</f>
        <v>0</v>
      </c>
      <c r="O153" s="96">
        <f>SUM(A153:N153)</f>
        <v>0</v>
      </c>
      <c r="P153" s="97">
        <f>O153/90</f>
        <v>0</v>
      </c>
      <c r="Q153" s="94"/>
      <c r="R153" s="24"/>
      <c r="S153" s="24"/>
      <c r="T153" s="24"/>
      <c r="U153" s="24"/>
      <c r="V153" s="24"/>
      <c r="W153" s="24"/>
      <c r="X153" s="24"/>
      <c r="Y153" s="26"/>
      <c r="Z153" s="28"/>
      <c r="AB153" s="20"/>
    </row>
    <row r="154" spans="1:28" ht="25.5" x14ac:dyDescent="0.2">
      <c r="A154" s="94" t="s">
        <v>19</v>
      </c>
      <c r="B154" s="94"/>
      <c r="C154" s="94"/>
      <c r="D154" s="94"/>
      <c r="E154" s="94"/>
      <c r="F154" s="94"/>
      <c r="G154" s="94"/>
      <c r="H154" s="94"/>
      <c r="I154" s="94"/>
      <c r="J154" s="94"/>
      <c r="K154" s="94"/>
      <c r="L154" s="94"/>
      <c r="M154" s="94"/>
      <c r="N154" s="94"/>
      <c r="O154" s="95" t="s">
        <v>67</v>
      </c>
      <c r="P154" s="95">
        <v>38</v>
      </c>
      <c r="Q154" s="94"/>
      <c r="R154" s="24"/>
      <c r="S154" s="24"/>
      <c r="T154" s="24"/>
      <c r="U154" s="24"/>
      <c r="V154" s="24"/>
      <c r="W154" s="24"/>
      <c r="X154" s="24"/>
      <c r="Y154" s="27"/>
      <c r="Z154" s="27"/>
      <c r="AB154" s="20"/>
    </row>
    <row r="155" spans="1:28" x14ac:dyDescent="0.2">
      <c r="A155" s="94">
        <f>COUNTIF(A12:G12,"38")</f>
        <v>0</v>
      </c>
      <c r="B155" s="94">
        <f>COUNTIF(A15:G15,"38")</f>
        <v>0</v>
      </c>
      <c r="C155" s="94">
        <f>COUNTIF(A18:G18,"38")</f>
        <v>0</v>
      </c>
      <c r="D155" s="94">
        <f>COUNTIF(A21:G21,"38")</f>
        <v>0</v>
      </c>
      <c r="E155" s="94">
        <f>COUNTIF(A24:G24,"38")</f>
        <v>0</v>
      </c>
      <c r="F155" s="94">
        <f>COUNTIF(A27:G27,"38")</f>
        <v>0</v>
      </c>
      <c r="G155" s="94">
        <f>COUNTIF(A30:G30,"38")</f>
        <v>0</v>
      </c>
      <c r="H155" s="94">
        <f>COUNTIF(A33:G33,"38")</f>
        <v>0</v>
      </c>
      <c r="I155" s="94">
        <f>COUNTIF(A36:G36,"38")</f>
        <v>0</v>
      </c>
      <c r="J155" s="94">
        <f>COUNTIF(A39:G39,"38")</f>
        <v>0</v>
      </c>
      <c r="K155" s="94">
        <f>COUNTIF(A42:G42,"38")</f>
        <v>0</v>
      </c>
      <c r="L155" s="94">
        <f>COUNTIF(A45:G45,"38")</f>
        <v>0</v>
      </c>
      <c r="M155" s="94">
        <f>COUNTIF(A48:G48,"38")</f>
        <v>0</v>
      </c>
      <c r="N155" s="94">
        <f>COUNTIF(A51:G51,"38")</f>
        <v>0</v>
      </c>
      <c r="O155" s="96">
        <f>SUM(A155:N155)</f>
        <v>0</v>
      </c>
      <c r="P155" s="97">
        <f>O155/90</f>
        <v>0</v>
      </c>
      <c r="Q155" s="94"/>
      <c r="R155" s="24"/>
      <c r="S155" s="24"/>
      <c r="T155" s="24"/>
      <c r="U155" s="24"/>
      <c r="V155" s="24"/>
      <c r="W155" s="24"/>
      <c r="X155" s="24"/>
      <c r="Y155" s="26"/>
      <c r="Z155" s="28"/>
      <c r="AB155" s="20"/>
    </row>
    <row r="156" spans="1:28" ht="25.5" x14ac:dyDescent="0.2">
      <c r="A156" s="190" t="s">
        <v>20</v>
      </c>
      <c r="B156" s="94"/>
      <c r="C156" s="94"/>
      <c r="D156" s="94"/>
      <c r="E156" s="94"/>
      <c r="F156" s="94"/>
      <c r="G156" s="94"/>
      <c r="H156" s="94"/>
      <c r="I156" s="94"/>
      <c r="J156" s="94"/>
      <c r="K156" s="94"/>
      <c r="L156" s="94"/>
      <c r="M156" s="94"/>
      <c r="N156" s="94"/>
      <c r="O156" s="95" t="s">
        <v>68</v>
      </c>
      <c r="P156" s="95">
        <v>39</v>
      </c>
      <c r="Q156" s="94"/>
      <c r="R156" s="24"/>
      <c r="S156" s="24"/>
      <c r="T156" s="24"/>
      <c r="U156" s="24"/>
      <c r="V156" s="24"/>
      <c r="W156" s="24"/>
      <c r="X156" s="24"/>
      <c r="Y156" s="27"/>
      <c r="Z156" s="27"/>
      <c r="AB156" s="20"/>
    </row>
    <row r="157" spans="1:28" x14ac:dyDescent="0.2">
      <c r="A157" s="190">
        <f>COUNTIF(A12:G12,"39")</f>
        <v>0</v>
      </c>
      <c r="B157" s="94">
        <f>COUNTIF(A15:G15,"39")</f>
        <v>0</v>
      </c>
      <c r="C157" s="94">
        <f>COUNTIF(A18:G18,"39")</f>
        <v>0</v>
      </c>
      <c r="D157" s="94">
        <f>COUNTIF(A21:G21,"39")</f>
        <v>0</v>
      </c>
      <c r="E157" s="94">
        <f>COUNTIF(A24:G24,"39")</f>
        <v>0</v>
      </c>
      <c r="F157" s="94">
        <f>COUNTIF(A27:G27,"39")</f>
        <v>0</v>
      </c>
      <c r="G157" s="94">
        <f>COUNTIF(A30:G30,"39")</f>
        <v>0</v>
      </c>
      <c r="H157" s="94">
        <f>COUNTIF(A33:G33,"39")</f>
        <v>0</v>
      </c>
      <c r="I157" s="94">
        <f>COUNTIF(A36:G36,"39")</f>
        <v>0</v>
      </c>
      <c r="J157" s="94">
        <f>COUNTIF(A39:G39,"39")</f>
        <v>0</v>
      </c>
      <c r="K157" s="94">
        <f>COUNTIF(A42:G42,"39")</f>
        <v>0</v>
      </c>
      <c r="L157" s="94">
        <f>COUNTIF(A45:G45,"39")</f>
        <v>0</v>
      </c>
      <c r="M157" s="94">
        <f>COUNTIF(A48:G48,"39")</f>
        <v>0</v>
      </c>
      <c r="N157" s="94">
        <f>COUNTIF(A51:G51,"39")</f>
        <v>0</v>
      </c>
      <c r="O157" s="96">
        <f>SUM(A157:N157)</f>
        <v>0</v>
      </c>
      <c r="P157" s="97">
        <f>O157/90</f>
        <v>0</v>
      </c>
      <c r="Q157" s="94"/>
      <c r="R157" s="24"/>
      <c r="S157" s="24"/>
      <c r="T157" s="24"/>
      <c r="U157" s="24"/>
      <c r="V157" s="24"/>
      <c r="W157" s="24"/>
      <c r="X157" s="24"/>
      <c r="Y157" s="26"/>
      <c r="Z157" s="28"/>
      <c r="AB157" s="20"/>
    </row>
    <row r="158" spans="1:28" ht="25.5" x14ac:dyDescent="0.2">
      <c r="A158" s="94" t="s">
        <v>21</v>
      </c>
      <c r="B158" s="94"/>
      <c r="C158" s="94"/>
      <c r="D158" s="94"/>
      <c r="E158" s="94"/>
      <c r="F158" s="94"/>
      <c r="G158" s="94"/>
      <c r="H158" s="94"/>
      <c r="I158" s="94"/>
      <c r="J158" s="94"/>
      <c r="K158" s="94"/>
      <c r="L158" s="94"/>
      <c r="M158" s="94"/>
      <c r="N158" s="94"/>
      <c r="O158" s="95" t="s">
        <v>12</v>
      </c>
      <c r="P158" s="95">
        <v>40</v>
      </c>
      <c r="Q158" s="94"/>
      <c r="R158" s="24"/>
      <c r="S158" s="24"/>
      <c r="T158" s="24"/>
      <c r="U158" s="24"/>
      <c r="V158" s="24"/>
      <c r="W158" s="24"/>
      <c r="X158" s="24"/>
      <c r="Y158" s="27"/>
      <c r="Z158" s="27"/>
      <c r="AB158" s="20"/>
    </row>
    <row r="159" spans="1:28" x14ac:dyDescent="0.2">
      <c r="A159" s="190">
        <f>COUNTIF(A12:G12,"40")</f>
        <v>0</v>
      </c>
      <c r="B159" s="94">
        <f>COUNTIF(A15:G15,"40")</f>
        <v>0</v>
      </c>
      <c r="C159" s="94">
        <f>COUNTIF(A18:G18,"40")</f>
        <v>0</v>
      </c>
      <c r="D159" s="94">
        <f>COUNTIF(A21:G21,"40")</f>
        <v>0</v>
      </c>
      <c r="E159" s="94">
        <f>COUNTIF(A24:G24,"40")</f>
        <v>0</v>
      </c>
      <c r="F159" s="94">
        <f>COUNTIF(A27:G27,"40")</f>
        <v>0</v>
      </c>
      <c r="G159" s="94">
        <f>COUNTIF(A30:G30,"40")</f>
        <v>0</v>
      </c>
      <c r="H159" s="94">
        <f>COUNTIF(A33:G33,"40")</f>
        <v>0</v>
      </c>
      <c r="I159" s="94">
        <f>COUNTIF(A36:G36,"40")</f>
        <v>0</v>
      </c>
      <c r="J159" s="94">
        <f>COUNTIF(A39:G39,"40")</f>
        <v>0</v>
      </c>
      <c r="K159" s="94">
        <f>COUNTIF(A42:G42,"40")</f>
        <v>0</v>
      </c>
      <c r="L159" s="94">
        <f>COUNTIF(A45:G45,"40")</f>
        <v>0</v>
      </c>
      <c r="M159" s="94">
        <f>COUNTIF(A48:G48,"40")</f>
        <v>0</v>
      </c>
      <c r="N159" s="94">
        <f>COUNTIF(A51:G51,"40")</f>
        <v>0</v>
      </c>
      <c r="O159" s="96">
        <f>SUM(A159:N159)</f>
        <v>0</v>
      </c>
      <c r="P159" s="97">
        <f>O159/90</f>
        <v>0</v>
      </c>
      <c r="Q159" s="94"/>
      <c r="R159" s="24"/>
      <c r="S159" s="24"/>
      <c r="T159" s="24"/>
      <c r="U159" s="24"/>
      <c r="V159" s="24"/>
      <c r="W159" s="24"/>
      <c r="X159" s="24"/>
      <c r="Y159" s="26"/>
      <c r="Z159" s="28"/>
      <c r="AB159" s="20"/>
    </row>
    <row r="160" spans="1:28" ht="25.5" x14ac:dyDescent="0.2">
      <c r="A160" s="190" t="s">
        <v>75</v>
      </c>
      <c r="B160" s="94"/>
      <c r="C160" s="94"/>
      <c r="D160" s="94"/>
      <c r="E160" s="94"/>
      <c r="F160" s="94"/>
      <c r="G160" s="94"/>
      <c r="H160" s="94"/>
      <c r="I160" s="94"/>
      <c r="J160" s="94"/>
      <c r="K160" s="94"/>
      <c r="L160" s="94"/>
      <c r="M160" s="94"/>
      <c r="N160" s="94"/>
      <c r="O160" s="95" t="s">
        <v>13</v>
      </c>
      <c r="P160" s="95">
        <v>41</v>
      </c>
      <c r="Q160" s="94"/>
      <c r="R160" s="24"/>
      <c r="S160" s="24"/>
      <c r="T160" s="24"/>
      <c r="U160" s="24"/>
      <c r="V160" s="24"/>
      <c r="W160" s="24"/>
      <c r="X160" s="24"/>
      <c r="Y160" s="27"/>
      <c r="Z160" s="27"/>
      <c r="AB160" s="20"/>
    </row>
    <row r="161" spans="1:28" x14ac:dyDescent="0.2">
      <c r="A161" s="190">
        <f>COUNTIF(A12:G12,"41")</f>
        <v>0</v>
      </c>
      <c r="B161" s="94">
        <f>COUNTIF(A15:G15,"41")</f>
        <v>0</v>
      </c>
      <c r="C161" s="94">
        <f>COUNTIF(A18:G18,"41")</f>
        <v>0</v>
      </c>
      <c r="D161" s="94">
        <f>COUNTIF(A21:G21,"41")</f>
        <v>0</v>
      </c>
      <c r="E161" s="94">
        <f>COUNTIF(A24:G24,"41")</f>
        <v>0</v>
      </c>
      <c r="F161" s="94">
        <f>COUNTIF(A27:G27,"41")</f>
        <v>0</v>
      </c>
      <c r="G161" s="94">
        <f>COUNTIF(A30:G30,"41")</f>
        <v>0</v>
      </c>
      <c r="H161" s="94">
        <f>COUNTIF(A33:G33,"41")</f>
        <v>0</v>
      </c>
      <c r="I161" s="94">
        <f>COUNTIF(A36:G36,"41")</f>
        <v>0</v>
      </c>
      <c r="J161" s="94">
        <f>COUNTIF(A39:G39,"41")</f>
        <v>0</v>
      </c>
      <c r="K161" s="94">
        <f>COUNTIF(A42:G42,"41")</f>
        <v>0</v>
      </c>
      <c r="L161" s="94">
        <f>COUNTIF(A45:G45,"41")</f>
        <v>0</v>
      </c>
      <c r="M161" s="94">
        <f>COUNTIF(A48:G48,"41")</f>
        <v>0</v>
      </c>
      <c r="N161" s="94">
        <f>COUNTIF(A51:G51,"41")</f>
        <v>0</v>
      </c>
      <c r="O161" s="96">
        <f>SUM(A161:N161)</f>
        <v>0</v>
      </c>
      <c r="P161" s="97">
        <f>O161/90</f>
        <v>0</v>
      </c>
      <c r="Q161" s="94"/>
      <c r="R161" s="24"/>
      <c r="S161" s="24"/>
      <c r="T161" s="24"/>
      <c r="U161" s="24"/>
      <c r="V161" s="24"/>
      <c r="W161" s="24"/>
      <c r="X161" s="24"/>
      <c r="Y161" s="26"/>
      <c r="Z161" s="28"/>
      <c r="AB161" s="20"/>
    </row>
    <row r="162" spans="1:28" ht="25.5" x14ac:dyDescent="0.2">
      <c r="A162" s="94" t="s">
        <v>76</v>
      </c>
      <c r="B162" s="94"/>
      <c r="C162" s="94"/>
      <c r="D162" s="94"/>
      <c r="E162" s="94"/>
      <c r="F162" s="94"/>
      <c r="G162" s="94"/>
      <c r="H162" s="94"/>
      <c r="I162" s="94"/>
      <c r="J162" s="94"/>
      <c r="K162" s="94"/>
      <c r="L162" s="94"/>
      <c r="M162" s="94"/>
      <c r="N162" s="94"/>
      <c r="O162" s="95" t="s">
        <v>14</v>
      </c>
      <c r="P162" s="95">
        <v>42</v>
      </c>
      <c r="Q162" s="94"/>
      <c r="R162" s="24"/>
      <c r="S162" s="24"/>
      <c r="T162" s="24"/>
      <c r="U162" s="24"/>
      <c r="V162" s="24"/>
      <c r="W162" s="24"/>
      <c r="X162" s="24"/>
      <c r="Y162" s="27"/>
      <c r="Z162" s="27"/>
      <c r="AB162" s="20"/>
    </row>
    <row r="163" spans="1:28" x14ac:dyDescent="0.2">
      <c r="A163" s="190">
        <f>COUNTIF(A12:G12,"42")</f>
        <v>0</v>
      </c>
      <c r="B163" s="94">
        <f>COUNTIF(A15:G15,"42")</f>
        <v>0</v>
      </c>
      <c r="C163" s="94">
        <f>COUNTIF(A18:G18,"42")</f>
        <v>0</v>
      </c>
      <c r="D163" s="94">
        <f>COUNTIF(A21:G21,"42")</f>
        <v>0</v>
      </c>
      <c r="E163" s="94">
        <f>COUNTIF(A24:G24,"42")</f>
        <v>0</v>
      </c>
      <c r="F163" s="94">
        <f>COUNTIF(A27:G27,"42")</f>
        <v>0</v>
      </c>
      <c r="G163" s="94">
        <f>COUNTIF(A30:G30,"42")</f>
        <v>0</v>
      </c>
      <c r="H163" s="94">
        <f>COUNTIF(A33:G33,"42")</f>
        <v>0</v>
      </c>
      <c r="I163" s="94">
        <f>COUNTIF(A36:G36,"42")</f>
        <v>0</v>
      </c>
      <c r="J163" s="94">
        <f>COUNTIF(A39:G39,"42")</f>
        <v>0</v>
      </c>
      <c r="K163" s="94">
        <f>COUNTIF(A42:G42,"42")</f>
        <v>0</v>
      </c>
      <c r="L163" s="94">
        <f>COUNTIF(A45:G45,"42")</f>
        <v>0</v>
      </c>
      <c r="M163" s="94">
        <f>COUNTIF(A48:G48,"42")</f>
        <v>0</v>
      </c>
      <c r="N163" s="94">
        <f>COUNTIF(A51:G51,"42")</f>
        <v>0</v>
      </c>
      <c r="O163" s="96">
        <f>SUM(A163:N163)</f>
        <v>0</v>
      </c>
      <c r="P163" s="97">
        <f>O163/90</f>
        <v>0</v>
      </c>
      <c r="Q163" s="94"/>
      <c r="R163" s="24"/>
      <c r="S163" s="24"/>
      <c r="T163" s="24"/>
      <c r="U163" s="24"/>
      <c r="V163" s="24"/>
      <c r="W163" s="24"/>
      <c r="X163" s="24"/>
      <c r="Y163" s="26"/>
      <c r="Z163" s="28"/>
      <c r="AB163" s="20"/>
    </row>
    <row r="164" spans="1:28" ht="25.5" x14ac:dyDescent="0.2">
      <c r="A164" s="94" t="s">
        <v>77</v>
      </c>
      <c r="B164" s="94"/>
      <c r="C164" s="94"/>
      <c r="D164" s="94"/>
      <c r="E164" s="94"/>
      <c r="F164" s="94"/>
      <c r="G164" s="94"/>
      <c r="H164" s="94"/>
      <c r="I164" s="94"/>
      <c r="J164" s="94"/>
      <c r="K164" s="94"/>
      <c r="L164" s="94"/>
      <c r="M164" s="94"/>
      <c r="N164" s="94"/>
      <c r="O164" s="95" t="s">
        <v>15</v>
      </c>
      <c r="P164" s="95">
        <v>43</v>
      </c>
      <c r="Q164" s="94"/>
      <c r="R164" s="24"/>
      <c r="S164" s="24"/>
      <c r="T164" s="24"/>
      <c r="U164" s="24"/>
      <c r="V164" s="24"/>
      <c r="W164" s="24"/>
      <c r="X164" s="24"/>
      <c r="Y164" s="27"/>
      <c r="Z164" s="27"/>
      <c r="AB164" s="20"/>
    </row>
    <row r="165" spans="1:28" x14ac:dyDescent="0.2">
      <c r="A165" s="190">
        <f>COUNTIF(A12:G12,"43")</f>
        <v>0</v>
      </c>
      <c r="B165" s="94">
        <f>COUNTIF(A15:G15,"43")</f>
        <v>0</v>
      </c>
      <c r="C165" s="94">
        <f>COUNTIF(A18:G18,"43")</f>
        <v>0</v>
      </c>
      <c r="D165" s="94">
        <f>COUNTIF(A21:G21,"43")</f>
        <v>0</v>
      </c>
      <c r="E165" s="94">
        <f>COUNTIF(A24:G24,"43")</f>
        <v>0</v>
      </c>
      <c r="F165" s="94">
        <f>COUNTIF(A27:G27,"43")</f>
        <v>0</v>
      </c>
      <c r="G165" s="94">
        <f>COUNTIF(A30:G30,"43")</f>
        <v>0</v>
      </c>
      <c r="H165" s="94">
        <f>COUNTIF(A33:G33,"43")</f>
        <v>0</v>
      </c>
      <c r="I165" s="94">
        <f>COUNTIF(A36:G36,"43")</f>
        <v>0</v>
      </c>
      <c r="J165" s="94">
        <f>COUNTIF(A39:G39,"43")</f>
        <v>0</v>
      </c>
      <c r="K165" s="94">
        <f>COUNTIF(A42:G42,"43")</f>
        <v>0</v>
      </c>
      <c r="L165" s="94">
        <f>COUNTIF(A45:G45,"43")</f>
        <v>0</v>
      </c>
      <c r="M165" s="94">
        <f>COUNTIF(A48:G48,"43")</f>
        <v>0</v>
      </c>
      <c r="N165" s="94">
        <f>COUNTIF(A51:G51,"43")</f>
        <v>0</v>
      </c>
      <c r="O165" s="96">
        <f>SUM(A165:N165)</f>
        <v>0</v>
      </c>
      <c r="P165" s="97">
        <f>O165/90</f>
        <v>0</v>
      </c>
      <c r="Q165" s="94"/>
      <c r="R165" s="24"/>
      <c r="S165" s="24"/>
      <c r="T165" s="24"/>
      <c r="U165" s="24"/>
      <c r="V165" s="24"/>
      <c r="W165" s="24"/>
      <c r="X165" s="24"/>
      <c r="Y165" s="26"/>
      <c r="Z165" s="28"/>
      <c r="AB165" s="20"/>
    </row>
    <row r="166" spans="1:28" ht="25.5" x14ac:dyDescent="0.2">
      <c r="A166" s="94" t="s">
        <v>78</v>
      </c>
      <c r="B166" s="94"/>
      <c r="C166" s="94"/>
      <c r="D166" s="94"/>
      <c r="E166" s="94"/>
      <c r="F166" s="94"/>
      <c r="G166" s="94"/>
      <c r="H166" s="94"/>
      <c r="I166" s="94"/>
      <c r="J166" s="94"/>
      <c r="K166" s="94"/>
      <c r="L166" s="94"/>
      <c r="M166" s="94"/>
      <c r="N166" s="94"/>
      <c r="O166" s="95" t="s">
        <v>70</v>
      </c>
      <c r="P166" s="95">
        <v>44</v>
      </c>
      <c r="Q166" s="94"/>
      <c r="R166" s="24"/>
      <c r="S166" s="24"/>
      <c r="T166" s="24"/>
      <c r="U166" s="24"/>
      <c r="V166" s="24"/>
      <c r="W166" s="24"/>
      <c r="X166" s="24"/>
      <c r="Y166" s="27"/>
      <c r="Z166" s="27"/>
      <c r="AB166" s="20"/>
    </row>
    <row r="167" spans="1:28" x14ac:dyDescent="0.2">
      <c r="A167" s="190">
        <f>COUNTIF(A12:G12,"44")</f>
        <v>0</v>
      </c>
      <c r="B167" s="94">
        <f>COUNTIF(A15:G15,"44")</f>
        <v>0</v>
      </c>
      <c r="C167" s="94">
        <f>COUNTIF(A18:G18,"44")</f>
        <v>0</v>
      </c>
      <c r="D167" s="94">
        <f>COUNTIF(A21:G21,"44")</f>
        <v>0</v>
      </c>
      <c r="E167" s="94">
        <f>COUNTIF(A24:G24,"44")</f>
        <v>0</v>
      </c>
      <c r="F167" s="94">
        <f>COUNTIF(A27:G27,"44")</f>
        <v>0</v>
      </c>
      <c r="G167" s="94">
        <f>COUNTIF(A30:G30,"44")</f>
        <v>0</v>
      </c>
      <c r="H167" s="94">
        <f>COUNTIF(A33:G33,"44")</f>
        <v>0</v>
      </c>
      <c r="I167" s="94">
        <f>COUNTIF(A36:G36,"44")</f>
        <v>0</v>
      </c>
      <c r="J167" s="94">
        <f>COUNTIF(A39:G39,"44")</f>
        <v>0</v>
      </c>
      <c r="K167" s="94">
        <f>COUNTIF(A42:G42,"44")</f>
        <v>0</v>
      </c>
      <c r="L167" s="94">
        <f>COUNTIF(A45:G45,"44")</f>
        <v>0</v>
      </c>
      <c r="M167" s="94">
        <f>COUNTIF(A48:G48,"44")</f>
        <v>0</v>
      </c>
      <c r="N167" s="94">
        <f>COUNTIF(A51:G51,"44")</f>
        <v>0</v>
      </c>
      <c r="O167" s="96">
        <f>SUM(A167:N167)</f>
        <v>0</v>
      </c>
      <c r="P167" s="97">
        <f>O167/90</f>
        <v>0</v>
      </c>
      <c r="Q167" s="94"/>
      <c r="R167" s="24"/>
      <c r="S167" s="24"/>
      <c r="T167" s="24"/>
      <c r="U167" s="24"/>
      <c r="V167" s="24"/>
      <c r="W167" s="24"/>
      <c r="X167" s="24"/>
      <c r="Y167" s="26"/>
      <c r="Z167" s="28"/>
      <c r="AB167" s="20"/>
    </row>
    <row r="168" spans="1:28" ht="25.5" x14ac:dyDescent="0.2">
      <c r="A168" s="94" t="s">
        <v>79</v>
      </c>
      <c r="B168" s="94"/>
      <c r="C168" s="94"/>
      <c r="D168" s="94"/>
      <c r="E168" s="94"/>
      <c r="F168" s="94"/>
      <c r="G168" s="94"/>
      <c r="H168" s="94"/>
      <c r="I168" s="94"/>
      <c r="J168" s="94"/>
      <c r="K168" s="94"/>
      <c r="L168" s="94"/>
      <c r="M168" s="94"/>
      <c r="N168" s="94"/>
      <c r="O168" s="95" t="s">
        <v>71</v>
      </c>
      <c r="P168" s="95">
        <v>45</v>
      </c>
      <c r="Q168" s="94"/>
      <c r="R168" s="24"/>
      <c r="S168" s="24"/>
      <c r="T168" s="24"/>
      <c r="U168" s="24"/>
      <c r="V168" s="24"/>
      <c r="W168" s="24"/>
      <c r="X168" s="24"/>
      <c r="Y168" s="27"/>
      <c r="Z168" s="27"/>
      <c r="AB168" s="20"/>
    </row>
    <row r="169" spans="1:28" x14ac:dyDescent="0.2">
      <c r="A169" s="190">
        <f>COUNTIF(A12:G12,"45")</f>
        <v>0</v>
      </c>
      <c r="B169" s="94">
        <f>COUNTIF(A15:G15,"45")</f>
        <v>0</v>
      </c>
      <c r="C169" s="94">
        <f>COUNTIF(A18:G18,"45")</f>
        <v>0</v>
      </c>
      <c r="D169" s="94">
        <f>COUNTIF(A21:G21,"45")</f>
        <v>0</v>
      </c>
      <c r="E169" s="94">
        <f>COUNTIF(A24:G24,"45")</f>
        <v>0</v>
      </c>
      <c r="F169" s="94">
        <f>COUNTIF(A27:G27,"45")</f>
        <v>0</v>
      </c>
      <c r="G169" s="94">
        <f>COUNTIF(A30:G30,"45")</f>
        <v>0</v>
      </c>
      <c r="H169" s="94">
        <f>COUNTIF(A33:G33,"45")</f>
        <v>0</v>
      </c>
      <c r="I169" s="94">
        <f>COUNTIF(A36:G36,"45")</f>
        <v>0</v>
      </c>
      <c r="J169" s="94">
        <f>COUNTIF(A39:G39,"45")</f>
        <v>0</v>
      </c>
      <c r="K169" s="94">
        <f>COUNTIF(A42:G42,"45")</f>
        <v>0</v>
      </c>
      <c r="L169" s="94">
        <f>COUNTIF(A45:G45,"45")</f>
        <v>0</v>
      </c>
      <c r="M169" s="94">
        <f>COUNTIF(A48:G48,"45")</f>
        <v>0</v>
      </c>
      <c r="N169" s="94">
        <f>COUNTIF(A51:G51,"45")</f>
        <v>0</v>
      </c>
      <c r="O169" s="96">
        <f>SUM(A169:N169)</f>
        <v>0</v>
      </c>
      <c r="P169" s="97">
        <f>O169/90</f>
        <v>0</v>
      </c>
      <c r="Q169" s="94"/>
      <c r="R169" s="24"/>
      <c r="S169" s="24"/>
      <c r="T169" s="24"/>
      <c r="U169" s="24"/>
      <c r="V169" s="24"/>
      <c r="W169" s="24"/>
      <c r="X169" s="24"/>
      <c r="Y169" s="26"/>
      <c r="Z169" s="28"/>
      <c r="AB169" s="20"/>
    </row>
    <row r="170" spans="1:28" x14ac:dyDescent="0.2">
      <c r="A170" s="86"/>
      <c r="B170" s="86"/>
      <c r="C170" s="86"/>
      <c r="D170" s="86"/>
      <c r="E170" s="86"/>
      <c r="F170" s="86"/>
      <c r="G170" s="86"/>
      <c r="H170" s="86"/>
    </row>
    <row r="171" spans="1:28" x14ac:dyDescent="0.2">
      <c r="A171" s="86"/>
      <c r="B171" s="86"/>
      <c r="C171" s="86"/>
      <c r="D171" s="86"/>
      <c r="E171" s="86"/>
      <c r="F171" s="86"/>
      <c r="G171" s="86"/>
      <c r="H171" s="86"/>
    </row>
    <row r="172" spans="1:28" x14ac:dyDescent="0.2">
      <c r="A172" s="86"/>
      <c r="B172" s="86"/>
      <c r="C172" s="86"/>
      <c r="D172" s="86"/>
      <c r="E172" s="86"/>
      <c r="F172" s="86"/>
      <c r="G172" s="86"/>
      <c r="H172" s="86"/>
    </row>
    <row r="173" spans="1:28" x14ac:dyDescent="0.2">
      <c r="A173" s="86" t="s">
        <v>175</v>
      </c>
      <c r="B173" s="86"/>
      <c r="C173" s="86"/>
      <c r="D173" s="86"/>
      <c r="E173" s="86"/>
      <c r="F173" s="86"/>
      <c r="G173" s="86"/>
      <c r="H173" s="86"/>
    </row>
    <row r="174" spans="1:28" x14ac:dyDescent="0.2">
      <c r="A174" s="191">
        <f ca="1">WEEKDAY(C6)</f>
        <v>2</v>
      </c>
      <c r="B174" s="86"/>
      <c r="C174" s="86"/>
      <c r="D174" s="86"/>
      <c r="E174" s="86"/>
      <c r="F174" s="86"/>
      <c r="G174" s="86"/>
      <c r="H174" s="86"/>
    </row>
    <row r="175" spans="1:28" x14ac:dyDescent="0.2">
      <c r="A175" s="86" t="s">
        <v>176</v>
      </c>
      <c r="B175" s="86"/>
      <c r="C175" s="86"/>
      <c r="D175" s="86"/>
      <c r="E175" s="86"/>
      <c r="F175" s="86"/>
      <c r="G175" s="86"/>
      <c r="H175" s="86"/>
    </row>
    <row r="176" spans="1:28" x14ac:dyDescent="0.2">
      <c r="A176" s="192" t="str">
        <f ca="1">IF(A174=1, "6", IF(A174=2, "5", IF(A174=3,"4", IF(A174=4,"3",IF(A174=5,"2", IF(A174=6,"1", IF(A174=7,"0")))))))</f>
        <v>5</v>
      </c>
      <c r="B176" s="86"/>
      <c r="C176" s="86"/>
      <c r="D176" s="86"/>
      <c r="E176" s="86"/>
      <c r="F176" s="86"/>
      <c r="G176" s="86"/>
      <c r="H176" s="86"/>
    </row>
    <row r="177" spans="1:8" x14ac:dyDescent="0.2">
      <c r="A177" s="86"/>
      <c r="B177" s="86"/>
      <c r="C177" s="86"/>
      <c r="D177" s="86"/>
      <c r="E177" s="86"/>
      <c r="F177" s="86"/>
      <c r="G177" s="86"/>
      <c r="H177" s="86"/>
    </row>
    <row r="202" spans="10:16" ht="15" x14ac:dyDescent="0.25">
      <c r="J202" s="1"/>
      <c r="K202" s="1"/>
      <c r="L202" s="67"/>
      <c r="M202" s="1"/>
      <c r="N202" s="1"/>
      <c r="O202" s="1"/>
      <c r="P202" s="65"/>
    </row>
    <row r="203" spans="10:16" ht="15" x14ac:dyDescent="0.25">
      <c r="J203" s="68"/>
      <c r="K203" s="68"/>
      <c r="L203" s="68"/>
      <c r="M203" s="69"/>
      <c r="N203" s="14"/>
      <c r="O203" s="14"/>
      <c r="P203" s="65"/>
    </row>
    <row r="204" spans="10:16" ht="15" x14ac:dyDescent="0.25">
      <c r="J204" s="68"/>
      <c r="K204" s="68"/>
      <c r="L204" s="68"/>
      <c r="M204" s="69"/>
      <c r="N204" s="14"/>
      <c r="O204" s="14"/>
      <c r="P204" s="65"/>
    </row>
    <row r="205" spans="10:16" x14ac:dyDescent="0.2">
      <c r="J205" s="17"/>
      <c r="K205" s="17"/>
      <c r="L205" s="17"/>
      <c r="M205" s="17"/>
      <c r="N205" s="17"/>
      <c r="O205" s="17"/>
      <c r="P205" s="65"/>
    </row>
    <row r="206" spans="10:16" x14ac:dyDescent="0.2">
      <c r="J206" s="66"/>
      <c r="K206" s="66"/>
      <c r="L206" s="66"/>
      <c r="M206" s="66"/>
      <c r="N206" s="66"/>
      <c r="O206" s="66"/>
      <c r="P206" s="65"/>
    </row>
    <row r="207" spans="10:16" x14ac:dyDescent="0.2">
      <c r="J207" s="66"/>
      <c r="K207" s="66"/>
      <c r="L207" s="66"/>
      <c r="M207" s="66"/>
      <c r="N207" s="66"/>
      <c r="O207" s="66"/>
      <c r="P207" s="65"/>
    </row>
    <row r="208" spans="10:16" x14ac:dyDescent="0.2">
      <c r="J208" s="17"/>
      <c r="K208" s="17"/>
      <c r="L208" s="65"/>
      <c r="M208" s="17"/>
      <c r="N208" s="17"/>
      <c r="O208" s="66"/>
      <c r="P208" s="65"/>
    </row>
    <row r="209" spans="10:16" x14ac:dyDescent="0.2">
      <c r="J209" s="66"/>
      <c r="K209" s="65"/>
      <c r="L209" s="65"/>
      <c r="M209" s="66"/>
      <c r="N209" s="66"/>
      <c r="O209" s="66"/>
      <c r="P209" s="65"/>
    </row>
    <row r="210" spans="10:16" x14ac:dyDescent="0.2">
      <c r="J210" s="66"/>
      <c r="K210" s="65"/>
      <c r="L210" s="65"/>
      <c r="M210" s="66"/>
      <c r="N210" s="66"/>
      <c r="O210" s="66"/>
      <c r="P210" s="65"/>
    </row>
    <row r="211" spans="10:16" x14ac:dyDescent="0.2">
      <c r="J211" s="66"/>
      <c r="K211" s="17"/>
      <c r="L211" s="65"/>
      <c r="M211" s="17"/>
      <c r="N211" s="66"/>
      <c r="O211" s="66"/>
      <c r="P211" s="65"/>
    </row>
    <row r="212" spans="10:16" ht="15" x14ac:dyDescent="0.25">
      <c r="J212" s="15"/>
      <c r="K212" s="15"/>
      <c r="L212" s="15"/>
      <c r="M212" s="15"/>
      <c r="N212" s="15"/>
      <c r="O212" s="15"/>
      <c r="P212" s="65"/>
    </row>
    <row r="213" spans="10:16" ht="15" x14ac:dyDescent="0.25">
      <c r="J213" s="15"/>
      <c r="K213" s="15"/>
      <c r="L213" s="15"/>
      <c r="M213" s="15"/>
      <c r="N213" s="15"/>
      <c r="O213" s="15"/>
      <c r="P213" s="65"/>
    </row>
    <row r="214" spans="10:16" x14ac:dyDescent="0.2">
      <c r="J214" s="17"/>
      <c r="K214" s="66"/>
      <c r="L214" s="17"/>
      <c r="M214" s="17"/>
      <c r="N214" s="17"/>
      <c r="O214" s="17"/>
      <c r="P214" s="65"/>
    </row>
    <row r="215" spans="10:16" x14ac:dyDescent="0.2">
      <c r="J215" s="66"/>
      <c r="K215" s="66"/>
      <c r="L215" s="66"/>
      <c r="M215" s="65"/>
      <c r="N215" s="65"/>
      <c r="O215" s="66"/>
      <c r="P215" s="65"/>
    </row>
    <row r="216" spans="10:16" x14ac:dyDescent="0.2">
      <c r="J216" s="66"/>
      <c r="K216" s="66"/>
      <c r="L216" s="66"/>
      <c r="M216" s="65"/>
      <c r="N216" s="65"/>
      <c r="O216" s="66"/>
      <c r="P216" s="65"/>
    </row>
    <row r="217" spans="10:16" x14ac:dyDescent="0.2">
      <c r="J217" s="65"/>
      <c r="K217" s="66"/>
      <c r="L217" s="17"/>
      <c r="M217" s="17"/>
      <c r="N217" s="17"/>
      <c r="O217" s="17"/>
      <c r="P217" s="65"/>
    </row>
    <row r="218" spans="10:16" x14ac:dyDescent="0.2">
      <c r="J218" s="65"/>
      <c r="K218" s="65"/>
      <c r="L218" s="65"/>
      <c r="M218" s="65"/>
      <c r="N218" s="66"/>
      <c r="O218" s="65"/>
      <c r="P218" s="65"/>
    </row>
    <row r="219" spans="10:16" x14ac:dyDescent="0.2">
      <c r="J219" s="65"/>
      <c r="K219" s="65"/>
      <c r="L219" s="65"/>
      <c r="M219" s="65"/>
      <c r="N219" s="66"/>
      <c r="O219" s="65"/>
      <c r="P219" s="65"/>
    </row>
    <row r="220" spans="10:16" x14ac:dyDescent="0.2">
      <c r="J220" s="65"/>
      <c r="K220" s="65"/>
      <c r="L220" s="17"/>
      <c r="M220" s="65"/>
      <c r="N220" s="17"/>
      <c r="O220" s="17"/>
      <c r="P220" s="65"/>
    </row>
    <row r="221" spans="10:16" x14ac:dyDescent="0.2">
      <c r="J221" s="65"/>
      <c r="K221" s="65"/>
      <c r="L221" s="17"/>
      <c r="M221" s="65"/>
      <c r="N221" s="17"/>
      <c r="O221" s="17"/>
      <c r="P221" s="65"/>
    </row>
    <row r="222" spans="10:16" x14ac:dyDescent="0.2">
      <c r="J222" s="65"/>
      <c r="K222" s="65"/>
      <c r="L222" s="17"/>
      <c r="M222" s="65"/>
      <c r="N222" s="17"/>
      <c r="O222" s="17"/>
      <c r="P222" s="65"/>
    </row>
    <row r="223" spans="10:16" x14ac:dyDescent="0.2">
      <c r="J223" s="65"/>
      <c r="K223" s="65"/>
      <c r="L223" s="17"/>
      <c r="M223" s="65"/>
      <c r="N223" s="17"/>
      <c r="O223" s="17"/>
      <c r="P223" s="65"/>
    </row>
    <row r="224" spans="10:16" x14ac:dyDescent="0.2">
      <c r="J224" s="65"/>
      <c r="K224" s="65"/>
      <c r="L224" s="17"/>
      <c r="M224" s="65"/>
      <c r="N224" s="17"/>
      <c r="O224" s="17"/>
      <c r="P224" s="65"/>
    </row>
    <row r="225" spans="10:16" x14ac:dyDescent="0.2">
      <c r="J225" s="65"/>
      <c r="K225" s="65"/>
      <c r="L225" s="17"/>
      <c r="M225" s="65"/>
      <c r="N225" s="17"/>
      <c r="O225" s="17"/>
      <c r="P225" s="65"/>
    </row>
    <row r="226" spans="10:16" x14ac:dyDescent="0.2">
      <c r="J226" s="65"/>
      <c r="K226" s="65"/>
      <c r="L226" s="65"/>
      <c r="M226" s="65"/>
      <c r="N226" s="65"/>
      <c r="O226" s="65"/>
      <c r="P226" s="65"/>
    </row>
    <row r="227" spans="10:16" x14ac:dyDescent="0.2">
      <c r="J227" s="65"/>
      <c r="K227" s="65"/>
      <c r="L227" s="65"/>
      <c r="M227" s="65"/>
      <c r="N227" s="65"/>
      <c r="O227" s="65"/>
      <c r="P227" s="65"/>
    </row>
    <row r="228" spans="10:16" x14ac:dyDescent="0.2">
      <c r="J228" s="65"/>
      <c r="K228" s="65"/>
      <c r="L228" s="65"/>
      <c r="M228" s="65"/>
      <c r="N228" s="65"/>
      <c r="O228" s="65"/>
      <c r="P228" s="65"/>
    </row>
    <row r="229" spans="10:16" ht="15" x14ac:dyDescent="0.25">
      <c r="J229" s="1"/>
      <c r="K229" s="1"/>
      <c r="L229" s="67"/>
      <c r="M229" s="1"/>
      <c r="N229" s="1"/>
      <c r="O229" s="1"/>
      <c r="P229" s="65"/>
    </row>
    <row r="230" spans="10:16" ht="15" x14ac:dyDescent="0.25">
      <c r="J230" s="68"/>
      <c r="K230" s="68"/>
      <c r="L230" s="68"/>
      <c r="M230" s="69"/>
      <c r="N230" s="14"/>
      <c r="O230" s="14"/>
      <c r="P230" s="65"/>
    </row>
    <row r="231" spans="10:16" x14ac:dyDescent="0.2">
      <c r="J231" s="65"/>
      <c r="K231" s="65"/>
      <c r="L231" s="65"/>
      <c r="M231" s="65"/>
      <c r="N231" s="65"/>
      <c r="O231" s="65"/>
      <c r="P231" s="65"/>
    </row>
    <row r="232" spans="10:16" x14ac:dyDescent="0.2">
      <c r="J232" s="17"/>
      <c r="K232" s="17"/>
      <c r="L232" s="17"/>
      <c r="M232" s="17"/>
      <c r="N232" s="17"/>
      <c r="O232" s="17"/>
      <c r="P232" s="65"/>
    </row>
    <row r="233" spans="10:16" ht="15" x14ac:dyDescent="0.25">
      <c r="J233" s="68"/>
      <c r="K233" s="68"/>
      <c r="L233" s="68"/>
      <c r="M233" s="69"/>
      <c r="N233" s="14"/>
      <c r="O233" s="14"/>
      <c r="P233" s="65"/>
    </row>
    <row r="234" spans="10:16" x14ac:dyDescent="0.2">
      <c r="J234" s="65"/>
      <c r="K234" s="65"/>
      <c r="L234" s="65"/>
      <c r="M234" s="65"/>
      <c r="N234" s="65"/>
      <c r="O234" s="65"/>
      <c r="P234" s="65"/>
    </row>
    <row r="235" spans="10:16" x14ac:dyDescent="0.2">
      <c r="J235" s="17"/>
      <c r="K235" s="17"/>
      <c r="L235" s="17"/>
      <c r="M235" s="66"/>
      <c r="N235" s="17"/>
      <c r="O235" s="66"/>
      <c r="P235" s="65"/>
    </row>
    <row r="236" spans="10:16" x14ac:dyDescent="0.2">
      <c r="J236" s="66"/>
      <c r="K236" s="66"/>
      <c r="L236" s="66"/>
      <c r="M236" s="66"/>
      <c r="N236" s="66"/>
      <c r="O236" s="66"/>
      <c r="P236" s="65"/>
    </row>
    <row r="237" spans="10:16" x14ac:dyDescent="0.2">
      <c r="J237" s="65"/>
      <c r="K237" s="65"/>
      <c r="L237" s="65"/>
      <c r="M237" s="65"/>
      <c r="N237" s="65"/>
      <c r="O237" s="66"/>
      <c r="P237" s="65"/>
    </row>
    <row r="238" spans="10:16" x14ac:dyDescent="0.2">
      <c r="J238" s="66"/>
      <c r="K238" s="17"/>
      <c r="L238" s="17"/>
      <c r="M238" s="66"/>
      <c r="N238" s="66"/>
      <c r="O238" s="66"/>
      <c r="P238" s="65"/>
    </row>
    <row r="239" spans="10:16" x14ac:dyDescent="0.2">
      <c r="J239" s="66"/>
      <c r="K239" s="66"/>
      <c r="L239" s="66"/>
      <c r="M239" s="66"/>
      <c r="N239" s="66"/>
      <c r="O239" s="66"/>
      <c r="P239" s="65"/>
    </row>
    <row r="240" spans="10:16" x14ac:dyDescent="0.2">
      <c r="J240" s="66"/>
      <c r="K240" s="65"/>
      <c r="L240" s="65"/>
      <c r="M240" s="66"/>
      <c r="N240" s="66"/>
      <c r="O240" s="66"/>
      <c r="P240" s="65"/>
    </row>
    <row r="241" spans="10:16" ht="15" x14ac:dyDescent="0.25">
      <c r="J241" s="15"/>
      <c r="K241" s="15"/>
      <c r="L241" s="15"/>
      <c r="M241" s="15"/>
      <c r="N241" s="15"/>
      <c r="O241" s="15"/>
      <c r="P241" s="65"/>
    </row>
    <row r="242" spans="10:16" ht="15" x14ac:dyDescent="0.25">
      <c r="J242" s="15"/>
      <c r="K242" s="15"/>
      <c r="L242" s="15"/>
      <c r="M242" s="15"/>
      <c r="N242" s="15"/>
      <c r="O242" s="15"/>
      <c r="P242" s="65"/>
    </row>
    <row r="243" spans="10:16" x14ac:dyDescent="0.2">
      <c r="J243" s="65"/>
      <c r="K243" s="65"/>
      <c r="L243" s="65"/>
      <c r="M243" s="65"/>
      <c r="N243" s="65"/>
      <c r="O243" s="65"/>
      <c r="P243" s="65"/>
    </row>
    <row r="244" spans="10:16" x14ac:dyDescent="0.2">
      <c r="J244" s="17"/>
      <c r="K244" s="66"/>
      <c r="L244" s="17"/>
      <c r="M244" s="17"/>
      <c r="N244" s="17"/>
      <c r="O244" s="17"/>
      <c r="P244" s="65"/>
    </row>
    <row r="245" spans="10:16" x14ac:dyDescent="0.2">
      <c r="J245" s="66"/>
      <c r="K245" s="66"/>
      <c r="L245" s="65"/>
      <c r="M245" s="65"/>
      <c r="N245" s="65"/>
      <c r="O245" s="65"/>
      <c r="P245" s="65"/>
    </row>
    <row r="246" spans="10:16" x14ac:dyDescent="0.2">
      <c r="J246" s="66"/>
      <c r="K246" s="66"/>
      <c r="L246" s="65"/>
      <c r="M246" s="65"/>
      <c r="N246" s="65"/>
      <c r="O246" s="65"/>
      <c r="P246" s="65"/>
    </row>
    <row r="247" spans="10:16" x14ac:dyDescent="0.2">
      <c r="J247" s="65"/>
      <c r="K247" s="65"/>
      <c r="L247" s="17"/>
      <c r="M247" s="17"/>
      <c r="N247" s="17"/>
      <c r="O247" s="17"/>
      <c r="P247" s="65"/>
    </row>
    <row r="248" spans="10:16" x14ac:dyDescent="0.2">
      <c r="J248" s="65"/>
      <c r="K248" s="65"/>
      <c r="L248" s="65"/>
      <c r="M248" s="65"/>
      <c r="N248" s="65"/>
      <c r="O248" s="65"/>
      <c r="P248" s="65"/>
    </row>
    <row r="249" spans="10:16" x14ac:dyDescent="0.2">
      <c r="J249" s="65"/>
      <c r="K249" s="65"/>
      <c r="L249" s="65"/>
      <c r="M249" s="65"/>
      <c r="N249" s="65"/>
      <c r="O249" s="65"/>
      <c r="P249" s="65"/>
    </row>
    <row r="250" spans="10:16" x14ac:dyDescent="0.2">
      <c r="J250" s="65"/>
      <c r="K250" s="65"/>
      <c r="L250" s="65"/>
      <c r="M250" s="17"/>
      <c r="N250" s="17"/>
      <c r="O250" s="17"/>
      <c r="P250" s="65"/>
    </row>
  </sheetData>
  <sheetProtection selectLockedCells="1"/>
  <mergeCells count="2">
    <mergeCell ref="A8:G8"/>
    <mergeCell ref="H10:J10"/>
  </mergeCells>
  <conditionalFormatting sqref="J58:L58 T36:V36 T39:V39 T42:V42 T45:V45 T48:V48 T51:V56 T12:V12 T15 T21 T18:V18 U14:V16 U20:V22 T24:V24 T27:V27 T30:V30 T33:V33">
    <cfRule type="cellIs" dxfId="2" priority="36" stopIfTrue="1" operator="equal">
      <formula>99</formula>
    </cfRule>
  </conditionalFormatting>
  <dataValidations count="5">
    <dataValidation type="list" allowBlank="1" showInputMessage="1" showErrorMessage="1" sqref="B6">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15:G15 A18:G18 A21:G21 B12:G12 A27:G27 A30:G30 A33:G33 A36:G36 A39:G39 A42:G42 A45:G45 A48:G48 A51:G51">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showInputMessage="1" showErrorMessage="1" sqref="J6">
      <formula1>$L$1:$L$6</formula1>
    </dataValidation>
    <dataValidation type="list" allowBlank="1" showInputMessage="1" showErrorMessage="1" sqref="H54">
      <formula1>$J$52:$J$55</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0"/>
  <sheetViews>
    <sheetView showGridLines="0" workbookViewId="0">
      <pane ySplit="9" topLeftCell="A10" activePane="bottomLeft" state="frozenSplit"/>
      <selection pane="bottomLeft" activeCell="J8" sqref="J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5" x14ac:dyDescent="0.25">
      <c r="A1" s="45" t="s">
        <v>108</v>
      </c>
      <c r="B1" s="45"/>
      <c r="C1" s="46"/>
      <c r="D1" s="2"/>
      <c r="E1" s="47" t="s">
        <v>109</v>
      </c>
      <c r="F1" s="46"/>
      <c r="G1" s="46"/>
      <c r="H1" s="47" t="s">
        <v>110</v>
      </c>
      <c r="I1" s="9"/>
      <c r="J1" s="167" t="s">
        <v>178</v>
      </c>
      <c r="K1" s="3"/>
      <c r="L1" s="86"/>
      <c r="M1" s="3"/>
      <c r="N1" s="3"/>
      <c r="O1" s="39"/>
      <c r="P1" s="3"/>
      <c r="Q1" s="3"/>
      <c r="R1" s="3"/>
      <c r="S1" s="3"/>
      <c r="U1" s="4"/>
      <c r="V1" s="4"/>
      <c r="W1" s="4"/>
      <c r="X1" s="4"/>
      <c r="Y1" s="4"/>
      <c r="AG1" s="4"/>
      <c r="AH1" s="4"/>
      <c r="AI1" s="4"/>
      <c r="AJ1" s="4"/>
      <c r="AK1" s="4"/>
    </row>
    <row r="2" spans="1:37" customFormat="1" ht="15" x14ac:dyDescent="0.25">
      <c r="A2" s="153" t="s">
        <v>128</v>
      </c>
      <c r="B2" s="154"/>
      <c r="C2" s="154"/>
      <c r="D2" s="155"/>
      <c r="E2" s="156" t="s">
        <v>129</v>
      </c>
      <c r="F2" s="154"/>
      <c r="G2" s="157"/>
      <c r="H2" s="153" t="s">
        <v>170</v>
      </c>
      <c r="I2" s="157" t="s">
        <v>117</v>
      </c>
      <c r="J2" s="137">
        <f ca="1">D6+1</f>
        <v>42159</v>
      </c>
      <c r="K2" s="5"/>
      <c r="L2" s="196" t="s">
        <v>190</v>
      </c>
      <c r="M2" s="5"/>
      <c r="N2" s="5"/>
      <c r="O2" s="5"/>
      <c r="P2" s="6"/>
      <c r="Q2" s="6"/>
      <c r="R2" s="6"/>
      <c r="T2" s="4"/>
      <c r="U2" s="4"/>
      <c r="V2" s="4"/>
      <c r="W2" s="4"/>
      <c r="X2" s="4"/>
      <c r="AF2" s="4"/>
      <c r="AG2" s="4"/>
      <c r="AH2" s="4"/>
      <c r="AI2" s="4"/>
      <c r="AJ2" s="4"/>
    </row>
    <row r="3" spans="1:37" customFormat="1" ht="15" x14ac:dyDescent="0.25">
      <c r="A3" s="158" t="s">
        <v>169</v>
      </c>
      <c r="B3" s="136"/>
      <c r="C3" s="136"/>
      <c r="D3" s="159"/>
      <c r="E3" s="160" t="s">
        <v>118</v>
      </c>
      <c r="F3" s="136"/>
      <c r="G3" s="161"/>
      <c r="H3" s="158" t="s">
        <v>171</v>
      </c>
      <c r="I3" s="161" t="s">
        <v>120</v>
      </c>
      <c r="J3" s="168" t="s">
        <v>179</v>
      </c>
      <c r="K3" s="7"/>
      <c r="L3" s="196" t="s">
        <v>191</v>
      </c>
      <c r="M3" s="7"/>
      <c r="N3" s="7"/>
      <c r="O3" s="7"/>
      <c r="P3" s="8"/>
      <c r="Q3" s="8"/>
      <c r="R3" s="8"/>
      <c r="T3" s="4"/>
      <c r="U3" s="4"/>
      <c r="V3" s="4"/>
      <c r="W3" s="4"/>
      <c r="X3" s="4"/>
      <c r="AF3" s="4"/>
      <c r="AG3" s="4"/>
      <c r="AH3" s="4"/>
      <c r="AI3" s="4"/>
      <c r="AJ3" s="4"/>
    </row>
    <row r="4" spans="1:37" customFormat="1" ht="15.75" thickBot="1" x14ac:dyDescent="0.3">
      <c r="A4" s="162" t="s">
        <v>72</v>
      </c>
      <c r="B4" s="163"/>
      <c r="C4" s="163"/>
      <c r="D4" s="164"/>
      <c r="E4" s="165" t="s">
        <v>73</v>
      </c>
      <c r="F4" s="163"/>
      <c r="G4" s="166"/>
      <c r="H4" s="162" t="s">
        <v>74</v>
      </c>
      <c r="I4" s="166" t="s">
        <v>127</v>
      </c>
      <c r="J4" s="138">
        <f ca="1">C6</f>
        <v>42338</v>
      </c>
      <c r="K4" s="7"/>
      <c r="L4" s="196" t="s">
        <v>192</v>
      </c>
      <c r="M4" s="7"/>
      <c r="N4" s="7"/>
      <c r="O4" s="7"/>
      <c r="P4" s="8"/>
      <c r="Q4" s="8"/>
      <c r="R4" s="8"/>
      <c r="T4" s="4"/>
      <c r="U4" s="4"/>
      <c r="V4" s="4"/>
      <c r="W4" s="4"/>
      <c r="X4" s="4"/>
      <c r="AF4" s="4"/>
      <c r="AG4" s="4"/>
      <c r="AH4" s="4"/>
      <c r="AI4" s="4"/>
      <c r="AJ4" s="4"/>
    </row>
    <row r="5" spans="1:37" ht="32.25" customHeight="1" x14ac:dyDescent="0.25">
      <c r="A5" s="48" t="s">
        <v>25</v>
      </c>
      <c r="B5" s="49" t="s">
        <v>105</v>
      </c>
      <c r="C5" s="50" t="s">
        <v>173</v>
      </c>
      <c r="D5" s="64" t="s">
        <v>135</v>
      </c>
      <c r="E5" s="43" t="s">
        <v>123</v>
      </c>
      <c r="F5" s="49" t="s">
        <v>159</v>
      </c>
      <c r="G5" s="52" t="s">
        <v>23</v>
      </c>
      <c r="H5" s="140" t="s">
        <v>121</v>
      </c>
      <c r="I5" s="141" t="s">
        <v>122</v>
      </c>
      <c r="J5" s="195" t="s">
        <v>189</v>
      </c>
      <c r="L5" s="196" t="s">
        <v>193</v>
      </c>
    </row>
    <row r="6" spans="1:37" ht="14.25" customHeight="1" x14ac:dyDescent="0.2">
      <c r="A6" s="116">
        <v>1</v>
      </c>
      <c r="B6" s="114" t="s">
        <v>106</v>
      </c>
      <c r="C6" s="115">
        <f ca="1">TODAY()-1</f>
        <v>42338</v>
      </c>
      <c r="D6" s="29">
        <f ca="1">C6-180</f>
        <v>42158</v>
      </c>
      <c r="E6" s="139">
        <f ca="1">C6+A217</f>
        <v>42343</v>
      </c>
      <c r="F6" s="116"/>
      <c r="G6" s="40">
        <f>SUM(W12:W90)</f>
        <v>0</v>
      </c>
      <c r="H6" s="142">
        <f>180-G6</f>
        <v>180</v>
      </c>
      <c r="I6" s="141" t="str">
        <f>IF(H6=0,"Complete","Not Complete Yet")</f>
        <v>Not Complete Yet</v>
      </c>
      <c r="J6" s="209"/>
      <c r="L6" s="197" t="s">
        <v>194</v>
      </c>
    </row>
    <row r="7" spans="1:37" ht="6.75" customHeight="1" x14ac:dyDescent="0.2">
      <c r="B7" s="85">
        <f>IF(B6="Male",1,2)</f>
        <v>1</v>
      </c>
    </row>
    <row r="8" spans="1:37" ht="19.5" customHeight="1" thickBot="1" x14ac:dyDescent="0.25">
      <c r="A8" s="220" t="s">
        <v>136</v>
      </c>
      <c r="B8" s="220"/>
      <c r="C8" s="220"/>
      <c r="D8" s="220"/>
      <c r="E8" s="220"/>
      <c r="F8" s="220"/>
      <c r="G8" s="220"/>
      <c r="H8" s="174">
        <f ca="1">TODAY()</f>
        <v>42339</v>
      </c>
      <c r="I8" s="143" t="s">
        <v>180</v>
      </c>
    </row>
    <row r="9" spans="1:37" s="38" customFormat="1" ht="15.75" customHeight="1" thickBot="1" x14ac:dyDescent="0.3">
      <c r="A9" s="170" t="s">
        <v>162</v>
      </c>
      <c r="B9" s="170" t="s">
        <v>163</v>
      </c>
      <c r="C9" s="171" t="s">
        <v>164</v>
      </c>
      <c r="D9" s="170" t="s">
        <v>165</v>
      </c>
      <c r="E9" s="171" t="s">
        <v>166</v>
      </c>
      <c r="F9" s="170" t="s">
        <v>167</v>
      </c>
      <c r="G9" s="172" t="s">
        <v>168</v>
      </c>
      <c r="H9" s="105"/>
      <c r="I9" s="44"/>
      <c r="J9" s="37"/>
    </row>
    <row r="10" spans="1:37" ht="20.25" customHeight="1" x14ac:dyDescent="0.2">
      <c r="A10" s="144">
        <f t="shared" ref="A10:F10" ca="1" si="0">B10-1</f>
        <v>42155</v>
      </c>
      <c r="B10" s="144">
        <f t="shared" ca="1" si="0"/>
        <v>42156</v>
      </c>
      <c r="C10" s="145">
        <f t="shared" ca="1" si="0"/>
        <v>42157</v>
      </c>
      <c r="D10" s="144">
        <f t="shared" ca="1" si="0"/>
        <v>42158</v>
      </c>
      <c r="E10" s="144">
        <f t="shared" ca="1" si="0"/>
        <v>42159</v>
      </c>
      <c r="F10" s="144">
        <f t="shared" ca="1" si="0"/>
        <v>42160</v>
      </c>
      <c r="G10" s="146">
        <f ca="1">A13-1</f>
        <v>42161</v>
      </c>
      <c r="H10" s="221" t="s">
        <v>172</v>
      </c>
      <c r="I10" s="222"/>
      <c r="J10" s="222"/>
      <c r="S10" s="109" t="s">
        <v>124</v>
      </c>
      <c r="T10" s="110" t="s">
        <v>125</v>
      </c>
      <c r="U10" s="110" t="s">
        <v>126</v>
      </c>
      <c r="V10" s="110" t="s">
        <v>130</v>
      </c>
      <c r="W10" s="110" t="s">
        <v>22</v>
      </c>
      <c r="X10" s="106"/>
    </row>
    <row r="11" spans="1:37" ht="12.75" customHeight="1" x14ac:dyDescent="0.2">
      <c r="A11" s="147"/>
      <c r="B11" s="148"/>
      <c r="C11" s="149"/>
      <c r="D11" s="148"/>
      <c r="E11" s="150"/>
      <c r="F11" s="147"/>
      <c r="G11" s="147"/>
      <c r="H11" s="101"/>
      <c r="S11" s="86"/>
      <c r="T11" s="86"/>
      <c r="U11" s="86"/>
      <c r="V11" s="86"/>
      <c r="W11" s="86"/>
      <c r="X11" s="106"/>
    </row>
    <row r="12" spans="1:37" ht="39.75" customHeight="1" x14ac:dyDescent="0.2">
      <c r="A12" s="53"/>
      <c r="B12" s="53"/>
      <c r="C12" s="53"/>
      <c r="D12" s="53"/>
      <c r="E12" s="53"/>
      <c r="F12" s="53"/>
      <c r="G12" s="99"/>
      <c r="H12" s="101"/>
      <c r="S12" s="87">
        <f>SUM(A12:G12)</f>
        <v>0</v>
      </c>
      <c r="T12" s="87">
        <f>COUNTIF(A12:G12,"0")</f>
        <v>0</v>
      </c>
      <c r="U12" s="88">
        <f>(IF(B7=1,COUNTIF(A12:G12,"&gt;4"),COUNTIF(A12:G12,"&gt;=4")))</f>
        <v>0</v>
      </c>
      <c r="V12" s="88">
        <f>COUNTIF(A12:G12,"&gt;0")</f>
        <v>0</v>
      </c>
      <c r="W12" s="88">
        <f>T12+V12</f>
        <v>0</v>
      </c>
      <c r="X12" s="106"/>
    </row>
    <row r="13" spans="1:37" ht="20.25" customHeight="1" x14ac:dyDescent="0.2">
      <c r="A13" s="152">
        <f t="shared" ref="A13:F13" ca="1" si="1">B13-1</f>
        <v>42162</v>
      </c>
      <c r="B13" s="152">
        <f t="shared" ca="1" si="1"/>
        <v>42163</v>
      </c>
      <c r="C13" s="152">
        <f t="shared" ca="1" si="1"/>
        <v>42164</v>
      </c>
      <c r="D13" s="152">
        <f t="shared" ca="1" si="1"/>
        <v>42165</v>
      </c>
      <c r="E13" s="152">
        <f t="shared" ca="1" si="1"/>
        <v>42166</v>
      </c>
      <c r="F13" s="152">
        <f t="shared" ca="1" si="1"/>
        <v>42167</v>
      </c>
      <c r="G13" s="176">
        <f ca="1">A16-1</f>
        <v>42168</v>
      </c>
      <c r="H13" s="100"/>
      <c r="P13" s="10"/>
      <c r="Q13" s="10"/>
      <c r="R13" s="10"/>
      <c r="S13" s="86"/>
      <c r="T13" s="86"/>
      <c r="U13" s="111"/>
      <c r="V13" s="111"/>
      <c r="W13" s="111"/>
      <c r="X13" s="106"/>
    </row>
    <row r="14" spans="1:37" ht="12.75" customHeight="1" x14ac:dyDescent="0.2">
      <c r="A14" s="147"/>
      <c r="B14" s="148"/>
      <c r="C14" s="149"/>
      <c r="D14" s="148"/>
      <c r="E14" s="150"/>
      <c r="F14" s="147"/>
      <c r="G14" s="147"/>
      <c r="H14" s="101"/>
      <c r="S14" s="86"/>
      <c r="T14" s="86"/>
      <c r="U14" s="88"/>
      <c r="V14" s="88"/>
      <c r="W14" s="113"/>
      <c r="X14" s="106"/>
    </row>
    <row r="15" spans="1:37" ht="39.75" customHeight="1" x14ac:dyDescent="0.2">
      <c r="A15" s="53"/>
      <c r="B15" s="53"/>
      <c r="C15" s="53"/>
      <c r="D15" s="53"/>
      <c r="E15" s="53"/>
      <c r="F15" s="53"/>
      <c r="G15" s="99"/>
      <c r="H15" s="101"/>
      <c r="S15" s="87">
        <f>SUM(A15:G15)</f>
        <v>0</v>
      </c>
      <c r="T15" s="87">
        <f>COUNTIF(A15:G15,"0")</f>
        <v>0</v>
      </c>
      <c r="U15" s="88">
        <f>(IF(B7=1,COUNTIF(A15:G15,"&gt;4"),COUNTIF(A15:G15,"&gt;=4")))</f>
        <v>0</v>
      </c>
      <c r="V15" s="88">
        <f>COUNTIF(A15:G15,"&gt;0")</f>
        <v>0</v>
      </c>
      <c r="W15" s="88">
        <f>T15+V15</f>
        <v>0</v>
      </c>
      <c r="X15" s="106"/>
    </row>
    <row r="16" spans="1:37" ht="20.25" customHeight="1" x14ac:dyDescent="0.2">
      <c r="A16" s="152">
        <f t="shared" ref="A16:F16" ca="1" si="2">B16-1</f>
        <v>42169</v>
      </c>
      <c r="B16" s="152">
        <f t="shared" ca="1" si="2"/>
        <v>42170</v>
      </c>
      <c r="C16" s="152">
        <f t="shared" ca="1" si="2"/>
        <v>42171</v>
      </c>
      <c r="D16" s="152">
        <f t="shared" ca="1" si="2"/>
        <v>42172</v>
      </c>
      <c r="E16" s="169">
        <f t="shared" ca="1" si="2"/>
        <v>42173</v>
      </c>
      <c r="F16" s="152">
        <f t="shared" ca="1" si="2"/>
        <v>42174</v>
      </c>
      <c r="G16" s="176">
        <f ca="1">A19-1</f>
        <v>42175</v>
      </c>
      <c r="H16" s="100"/>
      <c r="S16" s="110"/>
      <c r="T16" s="110"/>
      <c r="U16" s="88"/>
      <c r="V16" s="88"/>
      <c r="W16" s="85"/>
      <c r="X16" s="106"/>
    </row>
    <row r="17" spans="1:24" x14ac:dyDescent="0.2">
      <c r="A17" s="147"/>
      <c r="B17" s="150"/>
      <c r="C17" s="149"/>
      <c r="D17" s="148"/>
      <c r="E17" s="150"/>
      <c r="F17" s="148"/>
      <c r="G17" s="147"/>
      <c r="H17" s="101"/>
      <c r="S17" s="86"/>
      <c r="T17" s="86"/>
      <c r="U17" s="111"/>
      <c r="V17" s="111"/>
      <c r="W17" s="86"/>
      <c r="X17" s="106"/>
    </row>
    <row r="18" spans="1:24" ht="39.75" customHeight="1" x14ac:dyDescent="0.2">
      <c r="A18" s="53"/>
      <c r="B18" s="53"/>
      <c r="C18" s="53"/>
      <c r="D18" s="53"/>
      <c r="E18" s="53"/>
      <c r="F18" s="53"/>
      <c r="G18" s="99"/>
      <c r="H18" s="101"/>
      <c r="S18" s="87">
        <f>SUM(A18:G18)</f>
        <v>0</v>
      </c>
      <c r="T18" s="87">
        <f>COUNTIF(A18:G18,"0")</f>
        <v>0</v>
      </c>
      <c r="U18" s="88">
        <f>(IF(B7=1,COUNTIF(A18:G18,"&gt;4"),COUNTIF(A18:G18,"&gt;=4")))</f>
        <v>0</v>
      </c>
      <c r="V18" s="88">
        <f>COUNTIF(A18:G18,"&gt;0")</f>
        <v>0</v>
      </c>
      <c r="W18" s="88">
        <f>T18+V18</f>
        <v>0</v>
      </c>
      <c r="X18" s="106"/>
    </row>
    <row r="19" spans="1:24" ht="20.25" customHeight="1" x14ac:dyDescent="0.2">
      <c r="A19" s="152">
        <f t="shared" ref="A19:F19" ca="1" si="3">B19-1</f>
        <v>42176</v>
      </c>
      <c r="B19" s="152">
        <f t="shared" ca="1" si="3"/>
        <v>42177</v>
      </c>
      <c r="C19" s="152">
        <f t="shared" ca="1" si="3"/>
        <v>42178</v>
      </c>
      <c r="D19" s="152">
        <f t="shared" ca="1" si="3"/>
        <v>42179</v>
      </c>
      <c r="E19" s="152">
        <f t="shared" ca="1" si="3"/>
        <v>42180</v>
      </c>
      <c r="F19" s="152">
        <f t="shared" ca="1" si="3"/>
        <v>42181</v>
      </c>
      <c r="G19" s="176">
        <f ca="1">A22-1</f>
        <v>42182</v>
      </c>
      <c r="H19" s="100"/>
      <c r="S19" s="86"/>
      <c r="T19" s="110"/>
      <c r="U19" s="111"/>
      <c r="V19" s="111"/>
      <c r="W19" s="85"/>
      <c r="X19" s="106"/>
    </row>
    <row r="20" spans="1:24" ht="12.75" customHeight="1" x14ac:dyDescent="0.2">
      <c r="A20" s="150"/>
      <c r="B20" s="150"/>
      <c r="C20" s="149"/>
      <c r="D20" s="148"/>
      <c r="E20" s="150"/>
      <c r="F20" s="148"/>
      <c r="G20" s="147"/>
      <c r="H20" s="100"/>
      <c r="S20" s="86"/>
      <c r="T20" s="86"/>
      <c r="U20" s="88"/>
      <c r="V20" s="88"/>
      <c r="W20" s="88"/>
      <c r="X20" s="106"/>
    </row>
    <row r="21" spans="1:24" ht="39.75" customHeight="1" x14ac:dyDescent="0.2">
      <c r="A21" s="53"/>
      <c r="B21" s="53"/>
      <c r="C21" s="53"/>
      <c r="D21" s="53"/>
      <c r="E21" s="53"/>
      <c r="F21" s="53"/>
      <c r="G21" s="99"/>
      <c r="H21" s="100"/>
      <c r="S21" s="87">
        <f>SUM(A21:G21)</f>
        <v>0</v>
      </c>
      <c r="T21" s="87">
        <f>COUNTIF(A21:G21,"0")</f>
        <v>0</v>
      </c>
      <c r="U21" s="88">
        <f>(IF(B7=1,COUNTIF(A21:G21,"&gt;4"),COUNTIF(A21:G21,"&gt;=4")))</f>
        <v>0</v>
      </c>
      <c r="V21" s="88">
        <f>COUNTIF(A21:G21,"&gt;0")</f>
        <v>0</v>
      </c>
      <c r="W21" s="88">
        <f>T21+V21</f>
        <v>0</v>
      </c>
      <c r="X21" s="106"/>
    </row>
    <row r="22" spans="1:24" ht="20.25" customHeight="1" x14ac:dyDescent="0.2">
      <c r="A22" s="152">
        <f t="shared" ref="A22:F22" ca="1" si="4">B22-1</f>
        <v>42183</v>
      </c>
      <c r="B22" s="152">
        <f t="shared" ca="1" si="4"/>
        <v>42184</v>
      </c>
      <c r="C22" s="152">
        <f t="shared" ca="1" si="4"/>
        <v>42185</v>
      </c>
      <c r="D22" s="152">
        <f t="shared" ca="1" si="4"/>
        <v>42186</v>
      </c>
      <c r="E22" s="152">
        <f t="shared" ca="1" si="4"/>
        <v>42187</v>
      </c>
      <c r="F22" s="152">
        <f t="shared" ca="1" si="4"/>
        <v>42188</v>
      </c>
      <c r="G22" s="176">
        <f ca="1">A25-1</f>
        <v>42189</v>
      </c>
      <c r="H22" s="100"/>
      <c r="S22" s="110"/>
      <c r="T22" s="110"/>
      <c r="U22" s="88"/>
      <c r="V22" s="88"/>
      <c r="W22" s="88"/>
      <c r="X22" s="106"/>
    </row>
    <row r="23" spans="1:24" ht="12.75" customHeight="1" x14ac:dyDescent="0.2">
      <c r="A23" s="150"/>
      <c r="B23" s="150"/>
      <c r="C23" s="149"/>
      <c r="D23" s="148"/>
      <c r="E23" s="150"/>
      <c r="F23" s="148"/>
      <c r="G23" s="147"/>
      <c r="H23" s="100"/>
      <c r="S23" s="86"/>
      <c r="T23" s="86"/>
      <c r="U23" s="86"/>
      <c r="V23" s="86"/>
      <c r="W23" s="85"/>
      <c r="X23" s="106"/>
    </row>
    <row r="24" spans="1:24" ht="39.75" customHeight="1" x14ac:dyDescent="0.2">
      <c r="A24" s="53"/>
      <c r="B24" s="53"/>
      <c r="C24" s="53"/>
      <c r="D24" s="53"/>
      <c r="E24" s="53"/>
      <c r="F24" s="53"/>
      <c r="G24" s="99"/>
      <c r="H24" s="100"/>
      <c r="S24" s="87">
        <f>SUM(A24:G24)</f>
        <v>0</v>
      </c>
      <c r="T24" s="87">
        <f>COUNTIF(A24:G24,"0")</f>
        <v>0</v>
      </c>
      <c r="U24" s="88">
        <f>(IF(B7=1,COUNTIF(A24:G24,"&gt;4"),COUNTIF(A24:G24,"&gt;=4")))</f>
        <v>0</v>
      </c>
      <c r="V24" s="88">
        <f>COUNTIF(A24:G24,"&gt;0")</f>
        <v>0</v>
      </c>
      <c r="W24" s="88">
        <f>T24+V24</f>
        <v>0</v>
      </c>
      <c r="X24" s="106"/>
    </row>
    <row r="25" spans="1:24" ht="20.25" customHeight="1" x14ac:dyDescent="0.2">
      <c r="A25" s="152">
        <f t="shared" ref="A25:F25" ca="1" si="5">B25-1</f>
        <v>42190</v>
      </c>
      <c r="B25" s="152">
        <f t="shared" ca="1" si="5"/>
        <v>42191</v>
      </c>
      <c r="C25" s="152">
        <f t="shared" ca="1" si="5"/>
        <v>42192</v>
      </c>
      <c r="D25" s="152">
        <f t="shared" ca="1" si="5"/>
        <v>42193</v>
      </c>
      <c r="E25" s="152">
        <f t="shared" ca="1" si="5"/>
        <v>42194</v>
      </c>
      <c r="F25" s="152">
        <f t="shared" ca="1" si="5"/>
        <v>42195</v>
      </c>
      <c r="G25" s="176">
        <f ca="1">A28-1</f>
        <v>42196</v>
      </c>
      <c r="H25" s="100"/>
      <c r="S25" s="86"/>
      <c r="T25" s="110"/>
      <c r="U25" s="86"/>
      <c r="V25" s="86"/>
      <c r="W25" s="86"/>
      <c r="X25" s="106"/>
    </row>
    <row r="26" spans="1:24" ht="12.75" customHeight="1" x14ac:dyDescent="0.2">
      <c r="A26" s="185"/>
      <c r="B26" s="185"/>
      <c r="C26" s="186"/>
      <c r="D26" s="187"/>
      <c r="E26" s="185"/>
      <c r="F26" s="187"/>
      <c r="G26" s="188"/>
      <c r="H26" s="100"/>
      <c r="S26" s="86"/>
      <c r="T26" s="86"/>
      <c r="U26" s="86"/>
      <c r="V26" s="86"/>
      <c r="W26" s="86"/>
      <c r="X26" s="106"/>
    </row>
    <row r="27" spans="1:24" ht="39.75" customHeight="1" x14ac:dyDescent="0.2">
      <c r="A27" s="53"/>
      <c r="B27" s="53"/>
      <c r="C27" s="53"/>
      <c r="D27" s="53"/>
      <c r="E27" s="53"/>
      <c r="F27" s="53"/>
      <c r="G27" s="99"/>
      <c r="H27" s="100"/>
      <c r="S27" s="87">
        <f>SUM(A27:G27)</f>
        <v>0</v>
      </c>
      <c r="T27" s="87">
        <f>COUNTIF(A27:G27,"0")</f>
        <v>0</v>
      </c>
      <c r="U27" s="88">
        <f>(IF(B7=1,COUNTIF(A27:G27,"&gt;4"),COUNTIF(A27:G27,"&gt;=4")))</f>
        <v>0</v>
      </c>
      <c r="V27" s="88">
        <f>COUNTIF(A27:G27,"&gt;0")</f>
        <v>0</v>
      </c>
      <c r="W27" s="88">
        <f>T27+V27</f>
        <v>0</v>
      </c>
      <c r="X27" s="106"/>
    </row>
    <row r="28" spans="1:24" ht="20.25" customHeight="1" x14ac:dyDescent="0.2">
      <c r="A28" s="152">
        <f t="shared" ref="A28:F28" ca="1" si="6">B28-1</f>
        <v>42197</v>
      </c>
      <c r="B28" s="152">
        <f t="shared" ca="1" si="6"/>
        <v>42198</v>
      </c>
      <c r="C28" s="152">
        <f t="shared" ca="1" si="6"/>
        <v>42199</v>
      </c>
      <c r="D28" s="152">
        <f t="shared" ca="1" si="6"/>
        <v>42200</v>
      </c>
      <c r="E28" s="152">
        <f t="shared" ca="1" si="6"/>
        <v>42201</v>
      </c>
      <c r="F28" s="152">
        <f t="shared" ca="1" si="6"/>
        <v>42202</v>
      </c>
      <c r="G28" s="176">
        <f ca="1">A31-1</f>
        <v>42203</v>
      </c>
      <c r="H28" s="100"/>
      <c r="S28" s="86"/>
      <c r="T28" s="86"/>
      <c r="U28" s="86"/>
      <c r="V28" s="86"/>
      <c r="W28" s="86"/>
      <c r="X28" s="106"/>
    </row>
    <row r="29" spans="1:24" ht="12.75" customHeight="1" x14ac:dyDescent="0.2">
      <c r="A29" s="150"/>
      <c r="B29" s="150"/>
      <c r="C29" s="149"/>
      <c r="D29" s="148"/>
      <c r="E29" s="150"/>
      <c r="F29" s="148"/>
      <c r="G29" s="147"/>
      <c r="H29" s="100"/>
      <c r="S29" s="86"/>
      <c r="T29" s="86"/>
      <c r="U29" s="86"/>
      <c r="V29" s="86"/>
      <c r="W29" s="86"/>
      <c r="X29" s="106"/>
    </row>
    <row r="30" spans="1:24" ht="39.75" customHeight="1" x14ac:dyDescent="0.2">
      <c r="A30" s="53"/>
      <c r="B30" s="53"/>
      <c r="C30" s="53"/>
      <c r="D30" s="53"/>
      <c r="E30" s="53"/>
      <c r="F30" s="53"/>
      <c r="G30" s="99"/>
      <c r="H30" s="100"/>
      <c r="S30" s="87">
        <f>SUM(A30:G30)</f>
        <v>0</v>
      </c>
      <c r="T30" s="87">
        <f>COUNTIF(A30:G30,"0")</f>
        <v>0</v>
      </c>
      <c r="U30" s="88">
        <f>(IF(B7=1,COUNTIF(A30:G30,"&gt;4"),COUNTIF(A30:G30,"&gt;=4")))</f>
        <v>0</v>
      </c>
      <c r="V30" s="88">
        <f>COUNTIF(A30:G30,"&gt;0")</f>
        <v>0</v>
      </c>
      <c r="W30" s="88">
        <f>T30+V30</f>
        <v>0</v>
      </c>
      <c r="X30" s="106"/>
    </row>
    <row r="31" spans="1:24" ht="20.25" customHeight="1" x14ac:dyDescent="0.2">
      <c r="A31" s="152">
        <f t="shared" ref="A31:F31" ca="1" si="7">B31-1</f>
        <v>42204</v>
      </c>
      <c r="B31" s="152">
        <f t="shared" ca="1" si="7"/>
        <v>42205</v>
      </c>
      <c r="C31" s="169">
        <f t="shared" ca="1" si="7"/>
        <v>42206</v>
      </c>
      <c r="D31" s="152">
        <f t="shared" ca="1" si="7"/>
        <v>42207</v>
      </c>
      <c r="E31" s="152">
        <f t="shared" ca="1" si="7"/>
        <v>42208</v>
      </c>
      <c r="F31" s="152">
        <f t="shared" ca="1" si="7"/>
        <v>42209</v>
      </c>
      <c r="G31" s="176">
        <f ca="1">A34-1</f>
        <v>42210</v>
      </c>
      <c r="H31" s="100"/>
      <c r="S31" s="86"/>
      <c r="T31" s="86"/>
      <c r="U31" s="86"/>
      <c r="V31" s="86"/>
      <c r="W31" s="86"/>
      <c r="X31" s="106"/>
    </row>
    <row r="32" spans="1:24" ht="12.75" customHeight="1" x14ac:dyDescent="0.2">
      <c r="A32" s="150"/>
      <c r="B32" s="150"/>
      <c r="C32" s="149"/>
      <c r="D32" s="148"/>
      <c r="E32" s="150"/>
      <c r="F32" s="148"/>
      <c r="G32" s="147"/>
      <c r="H32" s="100"/>
      <c r="S32" s="86"/>
      <c r="T32" s="86"/>
      <c r="U32" s="86"/>
      <c r="V32" s="86"/>
      <c r="W32" s="86"/>
      <c r="X32" s="106"/>
    </row>
    <row r="33" spans="1:24" ht="39.75" customHeight="1" x14ac:dyDescent="0.2">
      <c r="A33" s="53"/>
      <c r="B33" s="53"/>
      <c r="C33" s="53"/>
      <c r="D33" s="53"/>
      <c r="E33" s="53"/>
      <c r="F33" s="53"/>
      <c r="G33" s="99"/>
      <c r="H33" s="100"/>
      <c r="S33" s="87">
        <f>SUM(A33:G33)</f>
        <v>0</v>
      </c>
      <c r="T33" s="87">
        <f>COUNTIF(A33:G33,"0")</f>
        <v>0</v>
      </c>
      <c r="U33" s="88">
        <f>(IF(B7=1,COUNTIF(A33:G33,"&gt;4"),COUNTIF(A33:G33,"&gt;=4")))</f>
        <v>0</v>
      </c>
      <c r="V33" s="88">
        <f>COUNTIF(A33:G33,"&gt;0")</f>
        <v>0</v>
      </c>
      <c r="W33" s="88">
        <f>T33+V33</f>
        <v>0</v>
      </c>
      <c r="X33" s="106"/>
    </row>
    <row r="34" spans="1:24" ht="20.25" customHeight="1" x14ac:dyDescent="0.2">
      <c r="A34" s="152">
        <f t="shared" ref="A34:F34" ca="1" si="8">B34-1</f>
        <v>42211</v>
      </c>
      <c r="B34" s="152">
        <f t="shared" ca="1" si="8"/>
        <v>42212</v>
      </c>
      <c r="C34" s="169">
        <f t="shared" ca="1" si="8"/>
        <v>42213</v>
      </c>
      <c r="D34" s="152">
        <f t="shared" ca="1" si="8"/>
        <v>42214</v>
      </c>
      <c r="E34" s="152">
        <f t="shared" ca="1" si="8"/>
        <v>42215</v>
      </c>
      <c r="F34" s="152">
        <f t="shared" ca="1" si="8"/>
        <v>42216</v>
      </c>
      <c r="G34" s="176">
        <f ca="1">A37-1</f>
        <v>42217</v>
      </c>
      <c r="H34" s="100"/>
      <c r="S34" s="86"/>
      <c r="T34" s="86"/>
      <c r="U34" s="86"/>
      <c r="V34" s="86"/>
      <c r="W34" s="86"/>
      <c r="X34" s="106"/>
    </row>
    <row r="35" spans="1:24" ht="12.75" customHeight="1" x14ac:dyDescent="0.2">
      <c r="A35" s="150"/>
      <c r="B35" s="150"/>
      <c r="C35" s="149"/>
      <c r="D35" s="148"/>
      <c r="E35" s="150"/>
      <c r="F35" s="148"/>
      <c r="G35" s="147"/>
      <c r="H35" s="100"/>
      <c r="S35" s="86"/>
      <c r="T35" s="86"/>
      <c r="U35" s="86"/>
      <c r="V35" s="86"/>
      <c r="W35" s="86"/>
      <c r="X35" s="106"/>
    </row>
    <row r="36" spans="1:24" ht="39.75" customHeight="1" x14ac:dyDescent="0.2">
      <c r="A36" s="53"/>
      <c r="B36" s="53"/>
      <c r="C36" s="53"/>
      <c r="D36" s="53"/>
      <c r="E36" s="53"/>
      <c r="F36" s="53"/>
      <c r="G36" s="99"/>
      <c r="H36" s="100"/>
      <c r="S36" s="87">
        <f>SUM(A36:G36)</f>
        <v>0</v>
      </c>
      <c r="T36" s="87">
        <f>COUNTIF(A36:G36,"0")</f>
        <v>0</v>
      </c>
      <c r="U36" s="88">
        <f>(IF(B7=1,COUNTIF(A36:G36,"&gt;4"),COUNTIF(A36:G36,"&gt;=4")))</f>
        <v>0</v>
      </c>
      <c r="V36" s="88">
        <f>COUNTIF(A36:G36,"&gt;0")</f>
        <v>0</v>
      </c>
      <c r="W36" s="88">
        <f>T36+V36</f>
        <v>0</v>
      </c>
      <c r="X36" s="106"/>
    </row>
    <row r="37" spans="1:24" ht="20.25" customHeight="1" x14ac:dyDescent="0.2">
      <c r="A37" s="152">
        <f t="shared" ref="A37:F37" ca="1" si="9">B37-1</f>
        <v>42218</v>
      </c>
      <c r="B37" s="152">
        <f t="shared" ca="1" si="9"/>
        <v>42219</v>
      </c>
      <c r="C37" s="152">
        <f t="shared" ca="1" si="9"/>
        <v>42220</v>
      </c>
      <c r="D37" s="152">
        <f t="shared" ca="1" si="9"/>
        <v>42221</v>
      </c>
      <c r="E37" s="152">
        <f t="shared" ca="1" si="9"/>
        <v>42222</v>
      </c>
      <c r="F37" s="152">
        <f t="shared" ca="1" si="9"/>
        <v>42223</v>
      </c>
      <c r="G37" s="176">
        <f ca="1">A40-1</f>
        <v>42224</v>
      </c>
      <c r="H37" s="100"/>
      <c r="S37" s="86"/>
      <c r="T37" s="86"/>
      <c r="U37" s="86"/>
      <c r="V37" s="86"/>
      <c r="W37" s="86"/>
      <c r="X37" s="106"/>
    </row>
    <row r="38" spans="1:24" ht="12.75" customHeight="1" x14ac:dyDescent="0.2">
      <c r="A38" s="150"/>
      <c r="B38" s="150"/>
      <c r="C38" s="147"/>
      <c r="D38" s="148"/>
      <c r="E38" s="150"/>
      <c r="F38" s="148"/>
      <c r="G38" s="147"/>
      <c r="H38" s="100"/>
      <c r="S38" s="86"/>
      <c r="T38" s="86"/>
      <c r="U38" s="86"/>
      <c r="V38" s="86"/>
      <c r="W38" s="86"/>
      <c r="X38" s="106"/>
    </row>
    <row r="39" spans="1:24" ht="39.75" customHeight="1" x14ac:dyDescent="0.2">
      <c r="A39" s="53"/>
      <c r="B39" s="53"/>
      <c r="C39" s="53"/>
      <c r="D39" s="53"/>
      <c r="E39" s="53"/>
      <c r="F39" s="53"/>
      <c r="G39" s="99"/>
      <c r="H39" s="100"/>
      <c r="S39" s="87">
        <f>SUM(A39:G39)</f>
        <v>0</v>
      </c>
      <c r="T39" s="87">
        <f>COUNTIF(A39:G39,"0")</f>
        <v>0</v>
      </c>
      <c r="U39" s="88">
        <f>(IF(B7=1,COUNTIF(A39:G39,"&gt;4"),COUNTIF(A39:G39,"&gt;=4")))</f>
        <v>0</v>
      </c>
      <c r="V39" s="88">
        <f>COUNTIF(A39:G39,"&gt;0")</f>
        <v>0</v>
      </c>
      <c r="W39" s="88">
        <f>T39+V39</f>
        <v>0</v>
      </c>
      <c r="X39" s="106"/>
    </row>
    <row r="40" spans="1:24" ht="20.25" customHeight="1" x14ac:dyDescent="0.2">
      <c r="A40" s="152">
        <f t="shared" ref="A40:F40" ca="1" si="10">B40-1</f>
        <v>42225</v>
      </c>
      <c r="B40" s="152">
        <f t="shared" ca="1" si="10"/>
        <v>42226</v>
      </c>
      <c r="C40" s="152">
        <f t="shared" ca="1" si="10"/>
        <v>42227</v>
      </c>
      <c r="D40" s="152">
        <f t="shared" ca="1" si="10"/>
        <v>42228</v>
      </c>
      <c r="E40" s="152">
        <f t="shared" ca="1" si="10"/>
        <v>42229</v>
      </c>
      <c r="F40" s="152">
        <f t="shared" ca="1" si="10"/>
        <v>42230</v>
      </c>
      <c r="G40" s="176">
        <f ca="1">A43-1</f>
        <v>42231</v>
      </c>
      <c r="H40" s="100"/>
      <c r="S40" s="86"/>
      <c r="T40" s="86"/>
      <c r="U40" s="86"/>
      <c r="V40" s="86"/>
      <c r="W40" s="86"/>
      <c r="X40" s="106"/>
    </row>
    <row r="41" spans="1:24" ht="12.75" customHeight="1" x14ac:dyDescent="0.2">
      <c r="A41" s="150"/>
      <c r="B41" s="150"/>
      <c r="C41" s="177"/>
      <c r="D41" s="148"/>
      <c r="E41" s="150"/>
      <c r="F41" s="148"/>
      <c r="G41" s="178"/>
      <c r="H41" s="100"/>
      <c r="S41" s="86"/>
      <c r="T41" s="86"/>
      <c r="U41" s="86"/>
      <c r="V41" s="86"/>
      <c r="W41" s="86"/>
      <c r="X41" s="106"/>
    </row>
    <row r="42" spans="1:24" ht="39.75" customHeight="1" x14ac:dyDescent="0.2">
      <c r="A42" s="53"/>
      <c r="B42" s="53"/>
      <c r="C42" s="53"/>
      <c r="D42" s="53"/>
      <c r="E42" s="53"/>
      <c r="F42" s="53"/>
      <c r="G42" s="99"/>
      <c r="H42" s="100"/>
      <c r="S42" s="87">
        <f>SUM(A42:G42)</f>
        <v>0</v>
      </c>
      <c r="T42" s="87">
        <f>COUNTIF(A42:G42,"0")</f>
        <v>0</v>
      </c>
      <c r="U42" s="88">
        <f>(IF(B7=1,COUNTIF(A42:G42,"&gt;4"),COUNTIF(A42:G42,"&gt;=4")))</f>
        <v>0</v>
      </c>
      <c r="V42" s="88">
        <f>COUNTIF(A42:G42,"&gt;0")</f>
        <v>0</v>
      </c>
      <c r="W42" s="88">
        <f>T42+V42</f>
        <v>0</v>
      </c>
      <c r="X42" s="106"/>
    </row>
    <row r="43" spans="1:24" ht="20.25" customHeight="1" x14ac:dyDescent="0.2">
      <c r="A43" s="152">
        <f t="shared" ref="A43:F43" ca="1" si="11">B43-1</f>
        <v>42232</v>
      </c>
      <c r="B43" s="152">
        <f t="shared" ca="1" si="11"/>
        <v>42233</v>
      </c>
      <c r="C43" s="152">
        <f t="shared" ca="1" si="11"/>
        <v>42234</v>
      </c>
      <c r="D43" s="152">
        <f t="shared" ca="1" si="11"/>
        <v>42235</v>
      </c>
      <c r="E43" s="152">
        <f t="shared" ca="1" si="11"/>
        <v>42236</v>
      </c>
      <c r="F43" s="152">
        <f t="shared" ca="1" si="11"/>
        <v>42237</v>
      </c>
      <c r="G43" s="176">
        <f ca="1">A46-1</f>
        <v>42238</v>
      </c>
      <c r="H43" s="100"/>
      <c r="S43" s="86"/>
      <c r="T43" s="86"/>
      <c r="U43" s="86"/>
      <c r="V43" s="86"/>
      <c r="W43" s="86"/>
      <c r="X43" s="106"/>
    </row>
    <row r="44" spans="1:24" ht="12.75" customHeight="1" x14ac:dyDescent="0.2">
      <c r="A44" s="179"/>
      <c r="B44" s="179"/>
      <c r="C44" s="180"/>
      <c r="D44" s="181"/>
      <c r="E44" s="179"/>
      <c r="F44" s="181"/>
      <c r="G44" s="182"/>
      <c r="H44" s="100"/>
      <c r="S44" s="86"/>
      <c r="T44" s="86"/>
      <c r="U44" s="86"/>
      <c r="V44" s="86"/>
      <c r="W44" s="86"/>
      <c r="X44" s="106"/>
    </row>
    <row r="45" spans="1:24" ht="39.75" customHeight="1" x14ac:dyDescent="0.2">
      <c r="A45" s="53"/>
      <c r="B45" s="53"/>
      <c r="C45" s="53"/>
      <c r="D45" s="53"/>
      <c r="E45" s="53"/>
      <c r="F45" s="53"/>
      <c r="G45" s="99"/>
      <c r="H45" s="100"/>
      <c r="S45" s="87">
        <f>SUM(A45:G45)</f>
        <v>0</v>
      </c>
      <c r="T45" s="87">
        <f>COUNTIF(A45:G45,"0")</f>
        <v>0</v>
      </c>
      <c r="U45" s="88">
        <f>(IF(B7=1,COUNTIF(A45:G45,"&gt;4"),COUNTIF(A45:G45,"&gt;=4")))</f>
        <v>0</v>
      </c>
      <c r="V45" s="88">
        <f>COUNTIF(A45:G45,"&gt;0")</f>
        <v>0</v>
      </c>
      <c r="W45" s="88">
        <f>T45+V45</f>
        <v>0</v>
      </c>
      <c r="X45" s="106"/>
    </row>
    <row r="46" spans="1:24" ht="20.25" customHeight="1" x14ac:dyDescent="0.2">
      <c r="A46" s="152">
        <f t="shared" ref="A46:F46" ca="1" si="12">B46-1</f>
        <v>42239</v>
      </c>
      <c r="B46" s="152">
        <f t="shared" ca="1" si="12"/>
        <v>42240</v>
      </c>
      <c r="C46" s="152">
        <f t="shared" ca="1" si="12"/>
        <v>42241</v>
      </c>
      <c r="D46" s="152">
        <f t="shared" ca="1" si="12"/>
        <v>42242</v>
      </c>
      <c r="E46" s="152">
        <f t="shared" ca="1" si="12"/>
        <v>42243</v>
      </c>
      <c r="F46" s="152">
        <f t="shared" ca="1" si="12"/>
        <v>42244</v>
      </c>
      <c r="G46" s="176">
        <f ca="1">A49-1</f>
        <v>42245</v>
      </c>
      <c r="H46" s="100"/>
      <c r="S46" s="86"/>
      <c r="T46" s="86"/>
      <c r="U46" s="86"/>
      <c r="V46" s="86"/>
      <c r="W46" s="86"/>
      <c r="X46" s="106"/>
    </row>
    <row r="47" spans="1:24" ht="12.75" customHeight="1" x14ac:dyDescent="0.2">
      <c r="A47" s="150"/>
      <c r="B47" s="150"/>
      <c r="C47" s="183"/>
      <c r="D47" s="149"/>
      <c r="E47" s="184"/>
      <c r="F47" s="148"/>
      <c r="G47" s="184"/>
      <c r="H47" s="100"/>
      <c r="S47" s="86"/>
      <c r="T47" s="86"/>
      <c r="U47" s="86"/>
      <c r="V47" s="86"/>
      <c r="W47" s="86"/>
      <c r="X47" s="106"/>
    </row>
    <row r="48" spans="1:24" ht="39.75" customHeight="1" x14ac:dyDescent="0.2">
      <c r="A48" s="53"/>
      <c r="B48" s="53"/>
      <c r="C48" s="53"/>
      <c r="D48" s="53"/>
      <c r="E48" s="53"/>
      <c r="F48" s="53"/>
      <c r="G48" s="99"/>
      <c r="H48" s="100"/>
      <c r="S48" s="87">
        <f>SUM(A48:G48)</f>
        <v>0</v>
      </c>
      <c r="T48" s="87">
        <f>COUNTIF(A48:G48,"0")</f>
        <v>0</v>
      </c>
      <c r="U48" s="88">
        <f>(IF(B7=1,COUNTIF(A48:G48,"&gt;4"),COUNTIF(A48:G48,"&gt;=4")))</f>
        <v>0</v>
      </c>
      <c r="V48" s="88">
        <f>COUNTIF(A48:G48,"&gt;0")</f>
        <v>0</v>
      </c>
      <c r="W48" s="88">
        <f>T48+V48</f>
        <v>0</v>
      </c>
      <c r="X48" s="106"/>
    </row>
    <row r="49" spans="1:24" ht="20.25" customHeight="1" x14ac:dyDescent="0.2">
      <c r="A49" s="152">
        <f t="shared" ref="A49:F49" ca="1" si="13">B49-1</f>
        <v>42246</v>
      </c>
      <c r="B49" s="152">
        <f t="shared" ca="1" si="13"/>
        <v>42247</v>
      </c>
      <c r="C49" s="152">
        <f t="shared" ca="1" si="13"/>
        <v>42248</v>
      </c>
      <c r="D49" s="152">
        <f t="shared" ca="1" si="13"/>
        <v>42249</v>
      </c>
      <c r="E49" s="152">
        <f t="shared" ca="1" si="13"/>
        <v>42250</v>
      </c>
      <c r="F49" s="152">
        <f t="shared" ca="1" si="13"/>
        <v>42251</v>
      </c>
      <c r="G49" s="176">
        <f ca="1">A52-1</f>
        <v>42252</v>
      </c>
      <c r="H49" s="100"/>
      <c r="S49" s="86"/>
      <c r="T49" s="86"/>
      <c r="U49" s="86"/>
      <c r="V49" s="86"/>
      <c r="W49" s="86"/>
      <c r="X49" s="86"/>
    </row>
    <row r="50" spans="1:24" ht="12.75" customHeight="1" x14ac:dyDescent="0.2">
      <c r="A50" s="150"/>
      <c r="B50" s="150"/>
      <c r="C50" s="183"/>
      <c r="D50" s="149"/>
      <c r="E50" s="184"/>
      <c r="F50" s="148"/>
      <c r="G50" s="184"/>
      <c r="H50" s="100"/>
      <c r="S50" s="86"/>
      <c r="T50" s="86"/>
      <c r="U50" s="86"/>
      <c r="V50" s="86"/>
      <c r="W50" s="86"/>
      <c r="X50" s="86"/>
    </row>
    <row r="51" spans="1:24" ht="39" customHeight="1" x14ac:dyDescent="0.2">
      <c r="A51" s="54"/>
      <c r="B51" s="54"/>
      <c r="C51" s="54"/>
      <c r="D51" s="54"/>
      <c r="E51" s="54"/>
      <c r="F51" s="54"/>
      <c r="G51" s="103"/>
      <c r="H51" s="100"/>
      <c r="S51" s="87">
        <f>SUM(A51:G51)</f>
        <v>0</v>
      </c>
      <c r="T51" s="87">
        <f>COUNTIF(A51:G51,"0")</f>
        <v>0</v>
      </c>
      <c r="U51" s="88">
        <f>(IF(B7=1,COUNTIF(A51:G51,"&gt;4"),COUNTIF(A51:G51,"&gt;=4")))</f>
        <v>0</v>
      </c>
      <c r="V51" s="88">
        <f>COUNTIF(A51:G51,"&gt;0")</f>
        <v>0</v>
      </c>
      <c r="W51" s="88">
        <f>T51+V51</f>
        <v>0</v>
      </c>
      <c r="X51" s="86"/>
    </row>
    <row r="52" spans="1:24" ht="20.25" customHeight="1" x14ac:dyDescent="0.2">
      <c r="A52" s="152">
        <f t="shared" ref="A52" ca="1" si="14">B52-1</f>
        <v>42253</v>
      </c>
      <c r="B52" s="152">
        <f t="shared" ref="B52" ca="1" si="15">C52-1</f>
        <v>42254</v>
      </c>
      <c r="C52" s="152">
        <f t="shared" ref="C52" ca="1" si="16">D52-1</f>
        <v>42255</v>
      </c>
      <c r="D52" s="152">
        <f t="shared" ref="D52" ca="1" si="17">E52-1</f>
        <v>42256</v>
      </c>
      <c r="E52" s="152">
        <f t="shared" ref="E52" ca="1" si="18">F52-1</f>
        <v>42257</v>
      </c>
      <c r="F52" s="152">
        <f t="shared" ref="F52" ca="1" si="19">G52-1</f>
        <v>42258</v>
      </c>
      <c r="G52" s="176">
        <f ca="1">A55-1</f>
        <v>42259</v>
      </c>
      <c r="H52" s="100"/>
      <c r="S52" s="86"/>
      <c r="T52" s="86"/>
      <c r="U52" s="86"/>
      <c r="V52" s="86"/>
      <c r="W52" s="113"/>
      <c r="X52" s="86"/>
    </row>
    <row r="53" spans="1:24" ht="12.75" customHeight="1" x14ac:dyDescent="0.2">
      <c r="A53" s="150"/>
      <c r="B53" s="150"/>
      <c r="C53" s="183"/>
      <c r="D53" s="149"/>
      <c r="E53" s="184"/>
      <c r="F53" s="148"/>
      <c r="G53" s="184"/>
      <c r="H53" s="100"/>
      <c r="S53" s="86"/>
      <c r="T53" s="86"/>
      <c r="U53" s="86"/>
      <c r="V53" s="86"/>
      <c r="W53" s="113"/>
      <c r="X53" s="86"/>
    </row>
    <row r="54" spans="1:24" ht="39.75" customHeight="1" x14ac:dyDescent="0.2">
      <c r="A54" s="54"/>
      <c r="B54" s="54"/>
      <c r="C54" s="54"/>
      <c r="D54" s="54"/>
      <c r="E54" s="54"/>
      <c r="F54" s="54"/>
      <c r="G54" s="103"/>
      <c r="H54" s="100"/>
      <c r="S54" s="87">
        <f>SUM(A54:G54)</f>
        <v>0</v>
      </c>
      <c r="T54" s="87">
        <f>COUNTIF(A54:G54,"0")</f>
        <v>0</v>
      </c>
      <c r="U54" s="88">
        <f ca="1">(IF(B10=1,COUNTIF(A54:G54,"&gt;4"),COUNTIF(A54:G54,"&gt;=4")))</f>
        <v>0</v>
      </c>
      <c r="V54" s="88">
        <f>COUNTIF(A54:G54,"&gt;0")</f>
        <v>0</v>
      </c>
      <c r="W54" s="88">
        <f>T54+V54</f>
        <v>0</v>
      </c>
      <c r="X54" s="86"/>
    </row>
    <row r="55" spans="1:24" ht="20.25" customHeight="1" x14ac:dyDescent="0.2">
      <c r="A55" s="152">
        <f t="shared" ref="A55" ca="1" si="20">B55-1</f>
        <v>42260</v>
      </c>
      <c r="B55" s="152">
        <f t="shared" ref="B55" ca="1" si="21">C55-1</f>
        <v>42261</v>
      </c>
      <c r="C55" s="152">
        <f t="shared" ref="C55" ca="1" si="22">D55-1</f>
        <v>42262</v>
      </c>
      <c r="D55" s="152">
        <f t="shared" ref="D55" ca="1" si="23">E55-1</f>
        <v>42263</v>
      </c>
      <c r="E55" s="152">
        <f t="shared" ref="E55" ca="1" si="24">F55-1</f>
        <v>42264</v>
      </c>
      <c r="F55" s="152">
        <f t="shared" ref="F55" ca="1" si="25">G55-1</f>
        <v>42265</v>
      </c>
      <c r="G55" s="176">
        <f ca="1">A58-1</f>
        <v>42266</v>
      </c>
      <c r="H55" s="100"/>
      <c r="P55" s="2" t="s">
        <v>27</v>
      </c>
      <c r="S55" s="86"/>
      <c r="T55" s="86"/>
      <c r="U55" s="86"/>
      <c r="V55" s="86"/>
      <c r="W55" s="113"/>
      <c r="X55" s="86"/>
    </row>
    <row r="56" spans="1:24" ht="12.75" customHeight="1" x14ac:dyDescent="0.2">
      <c r="A56" s="150"/>
      <c r="B56" s="150"/>
      <c r="C56" s="183"/>
      <c r="D56" s="149"/>
      <c r="E56" s="184"/>
      <c r="F56" s="148"/>
      <c r="G56" s="184"/>
      <c r="H56" s="100"/>
      <c r="S56" s="86"/>
      <c r="T56" s="86"/>
      <c r="U56" s="86"/>
      <c r="V56" s="86"/>
      <c r="W56" s="113"/>
      <c r="X56" s="86"/>
    </row>
    <row r="57" spans="1:24" ht="39.75" customHeight="1" x14ac:dyDescent="0.2">
      <c r="A57" s="54"/>
      <c r="B57" s="54"/>
      <c r="C57" s="54"/>
      <c r="D57" s="54"/>
      <c r="E57" s="54"/>
      <c r="F57" s="54"/>
      <c r="G57" s="103"/>
      <c r="H57" s="100"/>
      <c r="S57" s="87">
        <f>SUM(A57:G57)</f>
        <v>0</v>
      </c>
      <c r="T57" s="87">
        <f>COUNTIF(A57:G57,"0")</f>
        <v>0</v>
      </c>
      <c r="U57" s="88">
        <f ca="1">(IF(B13=1,COUNTIF(A57:G57,"&gt;4"),COUNTIF(A57:G57,"&gt;=4")))</f>
        <v>0</v>
      </c>
      <c r="V57" s="88">
        <f>COUNTIF(A57:G57,"&gt;0")</f>
        <v>0</v>
      </c>
      <c r="W57" s="88">
        <f>T57+V57</f>
        <v>0</v>
      </c>
      <c r="X57" s="86"/>
    </row>
    <row r="58" spans="1:24" ht="20.25" customHeight="1" x14ac:dyDescent="0.2">
      <c r="A58" s="152">
        <f t="shared" ref="A58" ca="1" si="26">B58-1</f>
        <v>42267</v>
      </c>
      <c r="B58" s="152">
        <f t="shared" ref="B58" ca="1" si="27">C58-1</f>
        <v>42268</v>
      </c>
      <c r="C58" s="152">
        <f t="shared" ref="C58" ca="1" si="28">D58-1</f>
        <v>42269</v>
      </c>
      <c r="D58" s="152">
        <f t="shared" ref="D58" ca="1" si="29">E58-1</f>
        <v>42270</v>
      </c>
      <c r="E58" s="152">
        <f t="shared" ref="E58" ca="1" si="30">F58-1</f>
        <v>42271</v>
      </c>
      <c r="F58" s="152">
        <f t="shared" ref="F58" ca="1" si="31">G58-1</f>
        <v>42272</v>
      </c>
      <c r="G58" s="176">
        <f ca="1">A61-1</f>
        <v>42273</v>
      </c>
      <c r="H58" s="100"/>
      <c r="S58" s="86"/>
      <c r="T58" s="86"/>
      <c r="U58" s="86"/>
      <c r="V58" s="86"/>
      <c r="W58" s="113"/>
      <c r="X58" s="86"/>
    </row>
    <row r="59" spans="1:24" ht="12.75" customHeight="1" x14ac:dyDescent="0.2">
      <c r="A59" s="150"/>
      <c r="B59" s="150"/>
      <c r="C59" s="183"/>
      <c r="D59" s="149"/>
      <c r="E59" s="184"/>
      <c r="F59" s="148"/>
      <c r="G59" s="184"/>
      <c r="H59" s="100"/>
      <c r="S59" s="86"/>
      <c r="T59" s="86"/>
      <c r="U59" s="86"/>
      <c r="V59" s="86"/>
      <c r="W59" s="113"/>
      <c r="X59" s="86"/>
    </row>
    <row r="60" spans="1:24" ht="39.75" customHeight="1" x14ac:dyDescent="0.2">
      <c r="A60" s="54"/>
      <c r="B60" s="54"/>
      <c r="C60" s="54"/>
      <c r="D60" s="54"/>
      <c r="E60" s="54"/>
      <c r="F60" s="54"/>
      <c r="G60" s="103"/>
      <c r="H60" s="100"/>
      <c r="S60" s="87">
        <f>SUM(A60:G60)</f>
        <v>0</v>
      </c>
      <c r="T60" s="87">
        <f>COUNTIF(A60:G60,"0")</f>
        <v>0</v>
      </c>
      <c r="U60" s="88">
        <f ca="1">(IF(B16=1,COUNTIF(A60:G60,"&gt;4"),COUNTIF(A60:G60,"&gt;=4")))</f>
        <v>0</v>
      </c>
      <c r="V60" s="88">
        <f>COUNTIF(A60:G60,"&gt;0")</f>
        <v>0</v>
      </c>
      <c r="W60" s="88">
        <f>T60+V60</f>
        <v>0</v>
      </c>
      <c r="X60" s="86"/>
    </row>
    <row r="61" spans="1:24" ht="20.25" customHeight="1" x14ac:dyDescent="0.2">
      <c r="A61" s="152">
        <f t="shared" ref="A61" ca="1" si="32">B61-1</f>
        <v>42274</v>
      </c>
      <c r="B61" s="152">
        <f t="shared" ref="B61" ca="1" si="33">C61-1</f>
        <v>42275</v>
      </c>
      <c r="C61" s="152">
        <f t="shared" ref="C61" ca="1" si="34">D61-1</f>
        <v>42276</v>
      </c>
      <c r="D61" s="152">
        <f t="shared" ref="D61" ca="1" si="35">E61-1</f>
        <v>42277</v>
      </c>
      <c r="E61" s="152">
        <f t="shared" ref="E61" ca="1" si="36">F61-1</f>
        <v>42278</v>
      </c>
      <c r="F61" s="152">
        <f t="shared" ref="F61" ca="1" si="37">G61-1</f>
        <v>42279</v>
      </c>
      <c r="G61" s="176">
        <f ca="1">A64-1</f>
        <v>42280</v>
      </c>
      <c r="H61" s="100"/>
      <c r="S61" s="86"/>
      <c r="T61" s="86"/>
      <c r="U61" s="86"/>
      <c r="V61" s="86"/>
      <c r="W61" s="113"/>
      <c r="X61" s="86"/>
    </row>
    <row r="62" spans="1:24" ht="12.75" customHeight="1" x14ac:dyDescent="0.2">
      <c r="A62" s="150"/>
      <c r="B62" s="150"/>
      <c r="C62" s="183"/>
      <c r="D62" s="149"/>
      <c r="E62" s="184"/>
      <c r="F62" s="148"/>
      <c r="G62" s="184"/>
      <c r="H62" s="100"/>
      <c r="S62" s="86"/>
      <c r="T62" s="86"/>
      <c r="U62" s="86"/>
      <c r="V62" s="86"/>
      <c r="W62" s="113"/>
      <c r="X62" s="86"/>
    </row>
    <row r="63" spans="1:24" ht="39.75" customHeight="1" x14ac:dyDescent="0.2">
      <c r="A63" s="54"/>
      <c r="B63" s="54"/>
      <c r="C63" s="54"/>
      <c r="D63" s="54"/>
      <c r="E63" s="54"/>
      <c r="F63" s="54"/>
      <c r="G63" s="103"/>
      <c r="H63" s="100"/>
      <c r="S63" s="87">
        <f>SUM(A63:G63)</f>
        <v>0</v>
      </c>
      <c r="T63" s="87">
        <f>COUNTIF(A63:G63,"0")</f>
        <v>0</v>
      </c>
      <c r="U63" s="88">
        <f ca="1">(IF(B19=1,COUNTIF(A63:G63,"&gt;4"),COUNTIF(A63:G63,"&gt;=4")))</f>
        <v>0</v>
      </c>
      <c r="V63" s="88">
        <f>COUNTIF(A63:G63,"&gt;0")</f>
        <v>0</v>
      </c>
      <c r="W63" s="88">
        <f>T63+V63</f>
        <v>0</v>
      </c>
      <c r="X63" s="86"/>
    </row>
    <row r="64" spans="1:24" ht="20.25" customHeight="1" x14ac:dyDescent="0.2">
      <c r="A64" s="152">
        <f t="shared" ref="A64" ca="1" si="38">B64-1</f>
        <v>42281</v>
      </c>
      <c r="B64" s="152">
        <f t="shared" ref="B64" ca="1" si="39">C64-1</f>
        <v>42282</v>
      </c>
      <c r="C64" s="152">
        <f t="shared" ref="C64" ca="1" si="40">D64-1</f>
        <v>42283</v>
      </c>
      <c r="D64" s="152">
        <f t="shared" ref="D64" ca="1" si="41">E64-1</f>
        <v>42284</v>
      </c>
      <c r="E64" s="152">
        <f t="shared" ref="E64" ca="1" si="42">F64-1</f>
        <v>42285</v>
      </c>
      <c r="F64" s="152">
        <f t="shared" ref="F64" ca="1" si="43">G64-1</f>
        <v>42286</v>
      </c>
      <c r="G64" s="176">
        <f ca="1">A67-1</f>
        <v>42287</v>
      </c>
      <c r="H64" s="100"/>
      <c r="S64" s="86"/>
      <c r="T64" s="86"/>
      <c r="U64" s="86"/>
      <c r="V64" s="86"/>
      <c r="W64" s="113"/>
      <c r="X64" s="86"/>
    </row>
    <row r="65" spans="1:28" ht="12.75" customHeight="1" x14ac:dyDescent="0.2">
      <c r="A65" s="150"/>
      <c r="B65" s="150"/>
      <c r="C65" s="183"/>
      <c r="D65" s="149"/>
      <c r="E65" s="184"/>
      <c r="F65" s="148"/>
      <c r="G65" s="184"/>
      <c r="H65" s="100"/>
      <c r="S65" s="86"/>
      <c r="T65" s="86"/>
      <c r="U65" s="86"/>
      <c r="V65" s="86"/>
      <c r="W65" s="113"/>
      <c r="X65" s="86"/>
    </row>
    <row r="66" spans="1:28" ht="39.75" customHeight="1" x14ac:dyDescent="0.2">
      <c r="A66" s="54"/>
      <c r="B66" s="54"/>
      <c r="C66" s="54"/>
      <c r="D66" s="54"/>
      <c r="E66" s="54"/>
      <c r="F66" s="54"/>
      <c r="G66" s="103"/>
      <c r="H66" s="100"/>
      <c r="S66" s="87">
        <f>SUM(A66:G66)</f>
        <v>0</v>
      </c>
      <c r="T66" s="87">
        <f>COUNTIF(A66:G66,"0")</f>
        <v>0</v>
      </c>
      <c r="U66" s="88">
        <f ca="1">(IF(B22=1,COUNTIF(A66:G66,"&gt;4"),COUNTIF(A66:G66,"&gt;=4")))</f>
        <v>0</v>
      </c>
      <c r="V66" s="88">
        <f>COUNTIF(A66:G66,"&gt;0")</f>
        <v>0</v>
      </c>
      <c r="W66" s="88">
        <f>T66+V66</f>
        <v>0</v>
      </c>
      <c r="X66" s="86"/>
    </row>
    <row r="67" spans="1:28" ht="20.25" customHeight="1" x14ac:dyDescent="0.2">
      <c r="A67" s="152">
        <f t="shared" ref="A67" ca="1" si="44">B67-1</f>
        <v>42288</v>
      </c>
      <c r="B67" s="152">
        <f t="shared" ref="B67" ca="1" si="45">C67-1</f>
        <v>42289</v>
      </c>
      <c r="C67" s="152">
        <f t="shared" ref="C67" ca="1" si="46">D67-1</f>
        <v>42290</v>
      </c>
      <c r="D67" s="152">
        <f t="shared" ref="D67" ca="1" si="47">E67-1</f>
        <v>42291</v>
      </c>
      <c r="E67" s="152">
        <f t="shared" ref="E67" ca="1" si="48">F67-1</f>
        <v>42292</v>
      </c>
      <c r="F67" s="152">
        <f t="shared" ref="F67" ca="1" si="49">G67-1</f>
        <v>42293</v>
      </c>
      <c r="G67" s="176">
        <f ca="1">A70-1</f>
        <v>42294</v>
      </c>
      <c r="H67" s="100"/>
      <c r="S67" s="86"/>
      <c r="T67" s="86"/>
      <c r="U67" s="86"/>
      <c r="V67" s="86"/>
      <c r="W67" s="113"/>
      <c r="X67" s="86"/>
    </row>
    <row r="68" spans="1:28" ht="12.75" customHeight="1" x14ac:dyDescent="0.2">
      <c r="A68" s="150"/>
      <c r="B68" s="150"/>
      <c r="C68" s="183"/>
      <c r="D68" s="149"/>
      <c r="E68" s="184"/>
      <c r="F68" s="148"/>
      <c r="G68" s="184"/>
      <c r="H68" s="100"/>
      <c r="S68" s="86"/>
      <c r="T68" s="86"/>
      <c r="U68" s="86"/>
      <c r="V68" s="86"/>
      <c r="W68" s="113"/>
      <c r="X68" s="86"/>
    </row>
    <row r="69" spans="1:28" ht="39.75" customHeight="1" x14ac:dyDescent="0.2">
      <c r="A69" s="54"/>
      <c r="B69" s="54"/>
      <c r="C69" s="54"/>
      <c r="D69" s="54"/>
      <c r="E69" s="54"/>
      <c r="F69" s="54"/>
      <c r="G69" s="103"/>
      <c r="H69" s="100"/>
      <c r="S69" s="87">
        <f>SUM(A69:G69)</f>
        <v>0</v>
      </c>
      <c r="T69" s="87">
        <f>COUNTIF(A69:G69,"0")</f>
        <v>0</v>
      </c>
      <c r="U69" s="88">
        <f ca="1">(IF(B25=1,COUNTIF(A69:G69,"&gt;4"),COUNTIF(A69:G69,"&gt;=4")))</f>
        <v>0</v>
      </c>
      <c r="V69" s="88">
        <f>COUNTIF(A69:G69,"&gt;0")</f>
        <v>0</v>
      </c>
      <c r="W69" s="88">
        <f>T69+V69</f>
        <v>0</v>
      </c>
      <c r="X69" s="86"/>
    </row>
    <row r="70" spans="1:28" ht="20.25" customHeight="1" x14ac:dyDescent="0.2">
      <c r="A70" s="152">
        <f t="shared" ref="A70" ca="1" si="50">B70-1</f>
        <v>42295</v>
      </c>
      <c r="B70" s="152">
        <f t="shared" ref="B70" ca="1" si="51">C70-1</f>
        <v>42296</v>
      </c>
      <c r="C70" s="152">
        <f t="shared" ref="C70" ca="1" si="52">D70-1</f>
        <v>42297</v>
      </c>
      <c r="D70" s="152">
        <f t="shared" ref="D70" ca="1" si="53">E70-1</f>
        <v>42298</v>
      </c>
      <c r="E70" s="152">
        <f t="shared" ref="E70" ca="1" si="54">F70-1</f>
        <v>42299</v>
      </c>
      <c r="F70" s="152">
        <f t="shared" ref="F70" ca="1" si="55">G70-1</f>
        <v>42300</v>
      </c>
      <c r="G70" s="176">
        <f ca="1">A73-1</f>
        <v>42301</v>
      </c>
      <c r="H70" s="100"/>
      <c r="S70" s="86"/>
      <c r="T70" s="86"/>
      <c r="U70" s="86"/>
      <c r="V70" s="86"/>
      <c r="W70" s="113"/>
      <c r="X70" s="86"/>
    </row>
    <row r="71" spans="1:28" ht="12.75" customHeight="1" x14ac:dyDescent="0.2">
      <c r="A71" s="150"/>
      <c r="B71" s="150"/>
      <c r="C71" s="183"/>
      <c r="D71" s="149"/>
      <c r="E71" s="184"/>
      <c r="F71" s="148"/>
      <c r="G71" s="184"/>
      <c r="H71" s="100"/>
      <c r="S71" s="86"/>
      <c r="T71" s="86"/>
      <c r="U71" s="86"/>
      <c r="V71" s="86"/>
      <c r="W71" s="113"/>
      <c r="X71" s="86"/>
    </row>
    <row r="72" spans="1:28" ht="39.75" customHeight="1" x14ac:dyDescent="0.2">
      <c r="A72" s="54"/>
      <c r="B72" s="54"/>
      <c r="C72" s="54"/>
      <c r="D72" s="54"/>
      <c r="E72" s="54"/>
      <c r="F72" s="54"/>
      <c r="G72" s="103"/>
      <c r="H72" s="100"/>
      <c r="S72" s="87">
        <f>SUM(A72:G72)</f>
        <v>0</v>
      </c>
      <c r="T72" s="87">
        <f>COUNTIF(A72:G72,"0")</f>
        <v>0</v>
      </c>
      <c r="U72" s="88">
        <f ca="1">(IF(B28=1,COUNTIF(A72:G72,"&gt;4"),COUNTIF(A72:G72,"&gt;=4")))</f>
        <v>0</v>
      </c>
      <c r="V72" s="88">
        <f>COUNTIF(A72:G72,"&gt;0")</f>
        <v>0</v>
      </c>
      <c r="W72" s="88">
        <f>T72+V72</f>
        <v>0</v>
      </c>
      <c r="X72" s="86"/>
    </row>
    <row r="73" spans="1:28" ht="20.25" customHeight="1" x14ac:dyDescent="0.2">
      <c r="A73" s="152">
        <f t="shared" ref="A73" ca="1" si="56">B73-1</f>
        <v>42302</v>
      </c>
      <c r="B73" s="152">
        <f t="shared" ref="B73" ca="1" si="57">C73-1</f>
        <v>42303</v>
      </c>
      <c r="C73" s="152">
        <f t="shared" ref="C73" ca="1" si="58">D73-1</f>
        <v>42304</v>
      </c>
      <c r="D73" s="152">
        <f t="shared" ref="D73" ca="1" si="59">E73-1</f>
        <v>42305</v>
      </c>
      <c r="E73" s="152">
        <f t="shared" ref="E73" ca="1" si="60">F73-1</f>
        <v>42306</v>
      </c>
      <c r="F73" s="152">
        <f t="shared" ref="F73" ca="1" si="61">G73-1</f>
        <v>42307</v>
      </c>
      <c r="G73" s="176">
        <f ca="1">A76-1</f>
        <v>42308</v>
      </c>
      <c r="H73" s="100"/>
      <c r="Q73" s="20"/>
      <c r="R73" s="20"/>
      <c r="S73" s="86"/>
      <c r="T73" s="86"/>
      <c r="U73" s="86"/>
      <c r="V73" s="86"/>
      <c r="W73" s="113"/>
      <c r="X73" s="86"/>
      <c r="Y73" s="24"/>
      <c r="AB73" s="20"/>
    </row>
    <row r="74" spans="1:28" ht="12.75" customHeight="1" x14ac:dyDescent="0.2">
      <c r="A74" s="150"/>
      <c r="B74" s="150"/>
      <c r="C74" s="183"/>
      <c r="D74" s="149"/>
      <c r="E74" s="184"/>
      <c r="F74" s="148"/>
      <c r="G74" s="184"/>
      <c r="H74" s="100"/>
      <c r="Q74" s="24"/>
      <c r="R74" s="24"/>
      <c r="S74" s="86"/>
      <c r="T74" s="86"/>
      <c r="U74" s="86"/>
      <c r="V74" s="86"/>
      <c r="W74" s="113"/>
      <c r="X74" s="86"/>
      <c r="AB74" s="20"/>
    </row>
    <row r="75" spans="1:28" ht="39.75" customHeight="1" x14ac:dyDescent="0.2">
      <c r="A75" s="54"/>
      <c r="B75" s="54"/>
      <c r="C75" s="54"/>
      <c r="D75" s="54"/>
      <c r="E75" s="54"/>
      <c r="F75" s="54"/>
      <c r="G75" s="103"/>
      <c r="H75" s="100"/>
      <c r="Q75" s="24"/>
      <c r="R75" s="24"/>
      <c r="S75" s="87">
        <f>SUM(A75:G75)</f>
        <v>0</v>
      </c>
      <c r="T75" s="87">
        <f>COUNTIF(A75:G75,"0")</f>
        <v>0</v>
      </c>
      <c r="U75" s="88">
        <f ca="1">(IF(B31=1,COUNTIF(A75:G75,"&gt;4"),COUNTIF(A75:G75,"&gt;=4")))</f>
        <v>0</v>
      </c>
      <c r="V75" s="88">
        <f>COUNTIF(A75:G75,"&gt;0")</f>
        <v>0</v>
      </c>
      <c r="W75" s="88">
        <f>T75+V75</f>
        <v>0</v>
      </c>
      <c r="X75" s="86"/>
      <c r="AB75" s="20"/>
    </row>
    <row r="76" spans="1:28" ht="20.25" customHeight="1" x14ac:dyDescent="0.2">
      <c r="A76" s="152">
        <f t="shared" ref="A76" ca="1" si="62">B76-1</f>
        <v>42309</v>
      </c>
      <c r="B76" s="152">
        <f t="shared" ref="B76" ca="1" si="63">C76-1</f>
        <v>42310</v>
      </c>
      <c r="C76" s="152">
        <f t="shared" ref="C76" ca="1" si="64">D76-1</f>
        <v>42311</v>
      </c>
      <c r="D76" s="152">
        <f t="shared" ref="D76" ca="1" si="65">E76-1</f>
        <v>42312</v>
      </c>
      <c r="E76" s="152">
        <f t="shared" ref="E76" ca="1" si="66">F76-1</f>
        <v>42313</v>
      </c>
      <c r="F76" s="152">
        <f t="shared" ref="F76" ca="1" si="67">G76-1</f>
        <v>42314</v>
      </c>
      <c r="G76" s="176">
        <f ca="1">A79-1</f>
        <v>42315</v>
      </c>
      <c r="H76" s="100"/>
      <c r="Q76" s="24"/>
      <c r="R76" s="24"/>
      <c r="S76" s="86"/>
      <c r="T76" s="86"/>
      <c r="U76" s="86"/>
      <c r="V76" s="86"/>
      <c r="W76" s="113"/>
      <c r="X76" s="86"/>
      <c r="Y76" s="27"/>
      <c r="Z76" s="27"/>
      <c r="AB76" s="20"/>
    </row>
    <row r="77" spans="1:28" ht="12.75" customHeight="1" x14ac:dyDescent="0.2">
      <c r="A77" s="150"/>
      <c r="B77" s="150"/>
      <c r="C77" s="183"/>
      <c r="D77" s="149"/>
      <c r="E77" s="184"/>
      <c r="F77" s="148"/>
      <c r="G77" s="184"/>
      <c r="H77" s="100"/>
      <c r="Q77" s="24"/>
      <c r="R77" s="24"/>
      <c r="S77" s="86"/>
      <c r="T77" s="86"/>
      <c r="U77" s="86"/>
      <c r="V77" s="86"/>
      <c r="W77" s="113"/>
      <c r="X77" s="86"/>
      <c r="Y77" s="26"/>
      <c r="Z77" s="28"/>
      <c r="AB77" s="20"/>
    </row>
    <row r="78" spans="1:28" ht="39.75" customHeight="1" x14ac:dyDescent="0.2">
      <c r="A78" s="54"/>
      <c r="B78" s="54"/>
      <c r="C78" s="54"/>
      <c r="D78" s="54"/>
      <c r="E78" s="54"/>
      <c r="F78" s="54"/>
      <c r="G78" s="103"/>
      <c r="H78" s="100"/>
      <c r="Q78" s="24"/>
      <c r="R78" s="24"/>
      <c r="S78" s="87">
        <f>SUM(A78:G78)</f>
        <v>0</v>
      </c>
      <c r="T78" s="87">
        <f>COUNTIF(A78:G78,"0")</f>
        <v>0</v>
      </c>
      <c r="U78" s="88">
        <f ca="1">(IF(B34=1,COUNTIF(A78:G78,"&gt;4"),COUNTIF(A78:G78,"&gt;=4")))</f>
        <v>0</v>
      </c>
      <c r="V78" s="88">
        <f>COUNTIF(A78:G78,"&gt;0")</f>
        <v>0</v>
      </c>
      <c r="W78" s="88">
        <f>T78+V78</f>
        <v>0</v>
      </c>
      <c r="X78" s="86"/>
      <c r="Y78" s="27"/>
      <c r="Z78" s="27"/>
      <c r="AB78" s="20"/>
    </row>
    <row r="79" spans="1:28" ht="20.25" customHeight="1" x14ac:dyDescent="0.2">
      <c r="A79" s="152">
        <f t="shared" ref="A79" ca="1" si="68">B79-1</f>
        <v>42316</v>
      </c>
      <c r="B79" s="152">
        <f t="shared" ref="B79" ca="1" si="69">C79-1</f>
        <v>42317</v>
      </c>
      <c r="C79" s="152">
        <f t="shared" ref="C79" ca="1" si="70">D79-1</f>
        <v>42318</v>
      </c>
      <c r="D79" s="152">
        <f t="shared" ref="D79" ca="1" si="71">E79-1</f>
        <v>42319</v>
      </c>
      <c r="E79" s="152">
        <f t="shared" ref="E79" ca="1" si="72">F79-1</f>
        <v>42320</v>
      </c>
      <c r="F79" s="152">
        <f t="shared" ref="F79" ca="1" si="73">G79-1</f>
        <v>42321</v>
      </c>
      <c r="G79" s="176">
        <f ca="1">A82-1</f>
        <v>42322</v>
      </c>
      <c r="H79" s="100"/>
      <c r="Q79" s="24"/>
      <c r="R79" s="24"/>
      <c r="S79" s="86"/>
      <c r="T79" s="86"/>
      <c r="U79" s="86"/>
      <c r="V79" s="86"/>
      <c r="W79" s="113"/>
      <c r="X79" s="86"/>
      <c r="Y79" s="26"/>
      <c r="Z79" s="28"/>
      <c r="AB79" s="20"/>
    </row>
    <row r="80" spans="1:28" ht="12.75" customHeight="1" x14ac:dyDescent="0.2">
      <c r="A80" s="150"/>
      <c r="B80" s="150"/>
      <c r="C80" s="183"/>
      <c r="D80" s="149"/>
      <c r="E80" s="184"/>
      <c r="F80" s="148"/>
      <c r="G80" s="184"/>
      <c r="H80" s="100"/>
      <c r="Q80" s="24"/>
      <c r="R80" s="24"/>
      <c r="S80" s="86"/>
      <c r="T80" s="86"/>
      <c r="U80" s="86"/>
      <c r="V80" s="86"/>
      <c r="W80" s="113"/>
      <c r="X80" s="86"/>
      <c r="Y80" s="27"/>
      <c r="Z80" s="27"/>
      <c r="AB80" s="20"/>
    </row>
    <row r="81" spans="1:28" ht="39.75" customHeight="1" x14ac:dyDescent="0.2">
      <c r="A81" s="54"/>
      <c r="B81" s="54"/>
      <c r="C81" s="54"/>
      <c r="D81" s="54"/>
      <c r="E81" s="54"/>
      <c r="F81" s="54"/>
      <c r="G81" s="103"/>
      <c r="H81" s="100"/>
      <c r="Q81" s="24"/>
      <c r="R81" s="24"/>
      <c r="S81" s="87">
        <f>SUM(A81:G81)</f>
        <v>0</v>
      </c>
      <c r="T81" s="87">
        <f>COUNTIF(A81:G81,"0")</f>
        <v>0</v>
      </c>
      <c r="U81" s="88">
        <f ca="1">(IF(B37=1,COUNTIF(A81:G81,"&gt;4"),COUNTIF(A81:G81,"&gt;=4")))</f>
        <v>0</v>
      </c>
      <c r="V81" s="88">
        <f>COUNTIF(A81:G81,"&gt;0")</f>
        <v>0</v>
      </c>
      <c r="W81" s="88">
        <f>T81+V81</f>
        <v>0</v>
      </c>
      <c r="X81" s="106"/>
      <c r="Y81" s="26"/>
      <c r="Z81" s="28"/>
      <c r="AB81" s="20"/>
    </row>
    <row r="82" spans="1:28" ht="20.25" customHeight="1" x14ac:dyDescent="0.2">
      <c r="A82" s="152">
        <f t="shared" ref="A82" ca="1" si="74">B82-1</f>
        <v>42323</v>
      </c>
      <c r="B82" s="152">
        <f t="shared" ref="B82" ca="1" si="75">C82-1</f>
        <v>42324</v>
      </c>
      <c r="C82" s="152">
        <f t="shared" ref="C82" ca="1" si="76">D82-1</f>
        <v>42325</v>
      </c>
      <c r="D82" s="152">
        <f t="shared" ref="D82" ca="1" si="77">E82-1</f>
        <v>42326</v>
      </c>
      <c r="E82" s="152">
        <f t="shared" ref="E82" ca="1" si="78">F82-1</f>
        <v>42327</v>
      </c>
      <c r="F82" s="152">
        <f t="shared" ref="F82" ca="1" si="79">G82-1</f>
        <v>42328</v>
      </c>
      <c r="G82" s="176">
        <f ca="1">A85-1</f>
        <v>42329</v>
      </c>
      <c r="H82" s="100"/>
      <c r="Q82" s="24"/>
      <c r="R82" s="24"/>
      <c r="S82" s="86"/>
      <c r="T82" s="86"/>
      <c r="U82" s="86"/>
      <c r="V82" s="86"/>
      <c r="W82" s="113"/>
      <c r="X82" s="106"/>
      <c r="Y82" s="27"/>
      <c r="Z82" s="27"/>
      <c r="AB82" s="20"/>
    </row>
    <row r="83" spans="1:28" ht="12.75" customHeight="1" x14ac:dyDescent="0.2">
      <c r="A83" s="150"/>
      <c r="B83" s="150"/>
      <c r="C83" s="183"/>
      <c r="D83" s="149"/>
      <c r="E83" s="184"/>
      <c r="F83" s="148"/>
      <c r="G83" s="184"/>
      <c r="H83" s="100"/>
      <c r="Q83" s="24"/>
      <c r="R83" s="24"/>
      <c r="S83" s="86"/>
      <c r="T83" s="86"/>
      <c r="U83" s="86"/>
      <c r="V83" s="86"/>
      <c r="W83" s="113"/>
      <c r="X83" s="106"/>
      <c r="Y83" s="26"/>
      <c r="Z83" s="28"/>
      <c r="AB83" s="20"/>
    </row>
    <row r="84" spans="1:28" ht="39.75" customHeight="1" x14ac:dyDescent="0.2">
      <c r="A84" s="54"/>
      <c r="B84" s="54"/>
      <c r="C84" s="54"/>
      <c r="D84" s="54"/>
      <c r="E84" s="54"/>
      <c r="F84" s="54"/>
      <c r="G84" s="103"/>
      <c r="H84" s="100"/>
      <c r="Q84" s="24"/>
      <c r="R84" s="24"/>
      <c r="S84" s="87">
        <f>SUM(A84:G84)</f>
        <v>0</v>
      </c>
      <c r="T84" s="87">
        <f>COUNTIF(A84:G84,"0")</f>
        <v>0</v>
      </c>
      <c r="U84" s="88">
        <f ca="1">(IF(B40=1,COUNTIF(A84:G84,"&gt;4"),COUNTIF(A84:G84,"&gt;=4")))</f>
        <v>0</v>
      </c>
      <c r="V84" s="88">
        <f>COUNTIF(A84:G84,"&gt;0")</f>
        <v>0</v>
      </c>
      <c r="W84" s="88">
        <f>T84+V84</f>
        <v>0</v>
      </c>
      <c r="X84" s="106"/>
      <c r="Y84" s="27"/>
      <c r="Z84" s="27"/>
      <c r="AB84" s="20"/>
    </row>
    <row r="85" spans="1:28" ht="20.25" customHeight="1" x14ac:dyDescent="0.2">
      <c r="A85" s="152">
        <f t="shared" ref="A85" ca="1" si="80">B85-1</f>
        <v>42330</v>
      </c>
      <c r="B85" s="152">
        <f t="shared" ref="B85" ca="1" si="81">C85-1</f>
        <v>42331</v>
      </c>
      <c r="C85" s="152">
        <f t="shared" ref="C85" ca="1" si="82">D85-1</f>
        <v>42332</v>
      </c>
      <c r="D85" s="152">
        <f t="shared" ref="D85" ca="1" si="83">E85-1</f>
        <v>42333</v>
      </c>
      <c r="E85" s="152">
        <f t="shared" ref="E85" ca="1" si="84">F85-1</f>
        <v>42334</v>
      </c>
      <c r="F85" s="152">
        <f t="shared" ref="F85" ca="1" si="85">G85-1</f>
        <v>42335</v>
      </c>
      <c r="G85" s="176">
        <f ca="1">A88-1</f>
        <v>42336</v>
      </c>
      <c r="H85" s="100"/>
      <c r="Q85" s="24"/>
      <c r="R85" s="24"/>
      <c r="S85" s="86"/>
      <c r="T85" s="86"/>
      <c r="U85" s="86"/>
      <c r="V85" s="86"/>
      <c r="W85" s="113"/>
      <c r="X85" s="106"/>
      <c r="Y85" s="26"/>
      <c r="Z85" s="28"/>
      <c r="AB85" s="20"/>
    </row>
    <row r="86" spans="1:28" ht="12.75" customHeight="1" x14ac:dyDescent="0.2">
      <c r="A86" s="150"/>
      <c r="B86" s="150"/>
      <c r="C86" s="183"/>
      <c r="D86" s="149"/>
      <c r="E86" s="184"/>
      <c r="F86" s="148"/>
      <c r="G86" s="184"/>
      <c r="H86" s="100"/>
      <c r="Q86" s="24"/>
      <c r="R86" s="24"/>
      <c r="S86" s="86"/>
      <c r="T86" s="86"/>
      <c r="U86" s="86"/>
      <c r="V86" s="86"/>
      <c r="W86" s="113"/>
      <c r="X86" s="106"/>
      <c r="Y86" s="27"/>
      <c r="Z86" s="27"/>
      <c r="AB86" s="20"/>
    </row>
    <row r="87" spans="1:28" ht="39.75" customHeight="1" x14ac:dyDescent="0.2">
      <c r="A87" s="54"/>
      <c r="B87" s="54"/>
      <c r="C87" s="54"/>
      <c r="D87" s="54"/>
      <c r="E87" s="54"/>
      <c r="F87" s="54"/>
      <c r="G87" s="103"/>
      <c r="H87" s="100"/>
      <c r="Q87" s="24"/>
      <c r="R87" s="24"/>
      <c r="S87" s="87">
        <f>SUM(A87:G87)</f>
        <v>0</v>
      </c>
      <c r="T87" s="87">
        <f>COUNTIF(A87:G87,"0")</f>
        <v>0</v>
      </c>
      <c r="U87" s="88">
        <f ca="1">(IF(B43=1,COUNTIF(A87:G87,"&gt;4"),COUNTIF(A87:G87,"&gt;=4")))</f>
        <v>0</v>
      </c>
      <c r="V87" s="88">
        <f>COUNTIF(A87:G87,"&gt;0")</f>
        <v>0</v>
      </c>
      <c r="W87" s="88">
        <f>T87+V87</f>
        <v>0</v>
      </c>
      <c r="X87" s="106"/>
      <c r="Y87" s="26"/>
      <c r="Z87" s="28"/>
      <c r="AB87" s="20"/>
    </row>
    <row r="88" spans="1:28" ht="20.25" customHeight="1" x14ac:dyDescent="0.2">
      <c r="A88" s="152">
        <f t="shared" ref="A88" ca="1" si="86">B88-1</f>
        <v>42337</v>
      </c>
      <c r="B88" s="152">
        <f t="shared" ref="B88" ca="1" si="87">C88-1</f>
        <v>42338</v>
      </c>
      <c r="C88" s="152">
        <f t="shared" ref="C88" ca="1" si="88">D88-1</f>
        <v>42339</v>
      </c>
      <c r="D88" s="152">
        <f t="shared" ref="D88" ca="1" si="89">E88-1</f>
        <v>42340</v>
      </c>
      <c r="E88" s="152">
        <f t="shared" ref="E88" ca="1" si="90">F88-1</f>
        <v>42341</v>
      </c>
      <c r="F88" s="152">
        <f t="shared" ref="F88" ca="1" si="91">G88-1</f>
        <v>42342</v>
      </c>
      <c r="G88" s="176">
        <f ca="1">E6</f>
        <v>42343</v>
      </c>
      <c r="H88" s="100"/>
      <c r="Q88" s="24"/>
      <c r="R88" s="24"/>
      <c r="S88" s="86"/>
      <c r="T88" s="86"/>
      <c r="U88" s="86"/>
      <c r="V88" s="86"/>
      <c r="W88" s="113"/>
      <c r="X88" s="106"/>
      <c r="Y88" s="27"/>
      <c r="Z88" s="27"/>
      <c r="AB88" s="20"/>
    </row>
    <row r="89" spans="1:28" ht="12.75" customHeight="1" x14ac:dyDescent="0.2">
      <c r="A89" s="150"/>
      <c r="B89" s="150"/>
      <c r="C89" s="183"/>
      <c r="D89" s="149"/>
      <c r="E89" s="184"/>
      <c r="F89" s="148"/>
      <c r="G89" s="184"/>
      <c r="H89" s="100"/>
      <c r="Q89" s="24"/>
      <c r="R89" s="24"/>
      <c r="S89" s="86"/>
      <c r="T89" s="86"/>
      <c r="U89" s="86"/>
      <c r="V89" s="86"/>
      <c r="W89" s="113"/>
      <c r="X89" s="106"/>
      <c r="Y89" s="26"/>
      <c r="Z89" s="28"/>
      <c r="AB89" s="20"/>
    </row>
    <row r="90" spans="1:28" ht="39.75" customHeight="1" thickBot="1" x14ac:dyDescent="0.25">
      <c r="A90" s="54"/>
      <c r="B90" s="54"/>
      <c r="C90" s="54"/>
      <c r="D90" s="54"/>
      <c r="E90" s="54"/>
      <c r="F90" s="54"/>
      <c r="G90" s="103"/>
      <c r="H90" s="100"/>
      <c r="Q90" s="24"/>
      <c r="R90" s="24"/>
      <c r="S90" s="87">
        <f>SUM(A90:G90)</f>
        <v>0</v>
      </c>
      <c r="T90" s="87">
        <f>COUNTIF(A90:G90,"0")</f>
        <v>0</v>
      </c>
      <c r="U90" s="88">
        <f ca="1">(IF(B46=1,COUNTIF(A90:G90,"&gt;4"),COUNTIF(A90:G90,"&gt;=4")))</f>
        <v>0</v>
      </c>
      <c r="V90" s="88">
        <f>COUNTIF(A90:G90,"&gt;0")</f>
        <v>0</v>
      </c>
      <c r="W90" s="88">
        <f>T90+V90</f>
        <v>0</v>
      </c>
      <c r="X90" s="106"/>
      <c r="Y90" s="27"/>
      <c r="Z90" s="27"/>
      <c r="AB90" s="20"/>
    </row>
    <row r="91" spans="1:28" ht="19.5" customHeight="1" x14ac:dyDescent="0.25">
      <c r="A91" s="210" t="s">
        <v>198</v>
      </c>
      <c r="B91" s="211"/>
      <c r="C91" s="211"/>
      <c r="D91" s="211"/>
      <c r="E91" s="211"/>
      <c r="F91" s="211"/>
      <c r="G91" s="211"/>
      <c r="H91" s="199"/>
      <c r="Q91" s="24"/>
      <c r="R91" s="24"/>
      <c r="S91" s="87"/>
      <c r="T91" s="87"/>
      <c r="U91" s="88"/>
      <c r="V91" s="88"/>
      <c r="W91" s="88"/>
      <c r="X91" s="106"/>
      <c r="Y91" s="27"/>
      <c r="Z91" s="27"/>
      <c r="AB91" s="20"/>
    </row>
    <row r="92" spans="1:28" ht="22.5" customHeight="1" thickBot="1" x14ac:dyDescent="0.25">
      <c r="A92" s="212" t="s">
        <v>199</v>
      </c>
      <c r="B92" s="213"/>
      <c r="C92" s="213"/>
      <c r="D92" s="213"/>
      <c r="E92" s="213"/>
      <c r="F92" s="213"/>
      <c r="G92" s="213"/>
      <c r="H92" s="201"/>
      <c r="J92" s="86">
        <v>1</v>
      </c>
      <c r="Q92" s="24"/>
      <c r="R92" s="24"/>
      <c r="S92" s="87"/>
      <c r="T92" s="87"/>
      <c r="U92" s="88"/>
      <c r="V92" s="88"/>
      <c r="W92" s="88"/>
      <c r="X92" s="106"/>
      <c r="Y92" s="27"/>
      <c r="Z92" s="27"/>
      <c r="AB92" s="20"/>
    </row>
    <row r="93" spans="1:28" ht="29.25" customHeight="1" thickBot="1" x14ac:dyDescent="0.3">
      <c r="A93" s="203" t="s">
        <v>195</v>
      </c>
      <c r="B93" s="200"/>
      <c r="C93" s="200"/>
      <c r="D93" s="200"/>
      <c r="E93" s="200"/>
      <c r="F93" s="200"/>
      <c r="G93" s="200"/>
      <c r="H93" s="208"/>
      <c r="J93" s="86">
        <v>2</v>
      </c>
      <c r="Q93" s="24"/>
      <c r="R93" s="24"/>
      <c r="S93" s="87"/>
      <c r="T93" s="87"/>
      <c r="U93" s="88"/>
      <c r="V93" s="88"/>
      <c r="W93" s="88"/>
      <c r="X93" s="106"/>
      <c r="Y93" s="27"/>
      <c r="Z93" s="27"/>
      <c r="AB93" s="20"/>
    </row>
    <row r="94" spans="1:28" ht="27.75" customHeight="1" x14ac:dyDescent="0.25">
      <c r="A94" s="203" t="s">
        <v>196</v>
      </c>
      <c r="B94" s="200"/>
      <c r="C94" s="200"/>
      <c r="D94" s="200"/>
      <c r="E94" s="200"/>
      <c r="F94" s="200"/>
      <c r="G94" s="200"/>
      <c r="H94" s="205"/>
      <c r="J94" s="86">
        <v>3</v>
      </c>
      <c r="Q94" s="24"/>
      <c r="R94" s="24"/>
      <c r="S94" s="87"/>
      <c r="T94" s="87"/>
      <c r="U94" s="88"/>
      <c r="V94" s="88"/>
      <c r="W94" s="88"/>
      <c r="X94" s="106"/>
      <c r="Y94" s="27"/>
      <c r="Z94" s="27"/>
      <c r="AB94" s="20"/>
    </row>
    <row r="95" spans="1:28" ht="24" customHeight="1" thickBot="1" x14ac:dyDescent="0.3">
      <c r="A95" s="204" t="s">
        <v>197</v>
      </c>
      <c r="B95" s="202"/>
      <c r="C95" s="202"/>
      <c r="D95" s="202"/>
      <c r="E95" s="202"/>
      <c r="F95" s="202"/>
      <c r="G95" s="202"/>
      <c r="H95" s="206"/>
      <c r="J95" s="86"/>
      <c r="Q95" s="24"/>
      <c r="R95" s="24"/>
      <c r="S95" s="87"/>
      <c r="T95" s="87"/>
      <c r="U95" s="88"/>
      <c r="V95" s="88"/>
      <c r="W95" s="88"/>
      <c r="X95" s="106"/>
      <c r="Y95" s="27"/>
      <c r="Z95" s="27"/>
      <c r="AB95" s="20"/>
    </row>
    <row r="96" spans="1:28" x14ac:dyDescent="0.2">
      <c r="A96" s="21"/>
      <c r="B96" s="21"/>
      <c r="C96" s="21"/>
      <c r="D96" s="21"/>
      <c r="E96" s="21"/>
      <c r="F96" s="21"/>
      <c r="G96" s="21"/>
      <c r="H96" s="16"/>
      <c r="I96" s="86"/>
      <c r="J96" s="86"/>
      <c r="K96" s="86"/>
      <c r="L96" s="86"/>
      <c r="M96" s="86"/>
      <c r="N96" s="86"/>
      <c r="Q96" s="24"/>
      <c r="R96" s="24"/>
      <c r="S96" s="24"/>
      <c r="T96" s="24"/>
      <c r="U96" s="24"/>
      <c r="V96" s="24"/>
      <c r="W96" s="24"/>
      <c r="X96" s="24"/>
      <c r="Y96" s="27"/>
      <c r="Z96" s="27"/>
      <c r="AB96" s="20"/>
    </row>
    <row r="97" spans="1:28" ht="19.5" x14ac:dyDescent="0.2">
      <c r="A97" s="25"/>
      <c r="B97" s="25"/>
      <c r="C97" s="25"/>
      <c r="D97" s="41" t="s">
        <v>161</v>
      </c>
      <c r="E97" s="25"/>
      <c r="F97" s="25"/>
      <c r="G97" s="25"/>
      <c r="H97" s="16"/>
      <c r="I97" s="86"/>
      <c r="J97" s="86"/>
      <c r="K97" s="86"/>
      <c r="L97" s="86"/>
      <c r="M97" s="86"/>
      <c r="N97" s="86"/>
      <c r="Q97" s="24"/>
      <c r="R97" s="24"/>
      <c r="S97" s="24"/>
      <c r="T97" s="24"/>
      <c r="U97" s="24"/>
      <c r="V97" s="24"/>
      <c r="W97" s="24"/>
      <c r="X97" s="24"/>
      <c r="Y97" s="26"/>
      <c r="Z97" s="28"/>
      <c r="AB97" s="20"/>
    </row>
    <row r="98" spans="1:28" x14ac:dyDescent="0.2">
      <c r="A98" s="21"/>
      <c r="B98" s="21"/>
      <c r="C98" s="21"/>
      <c r="D98" s="21"/>
      <c r="E98" s="21"/>
      <c r="F98" s="21"/>
      <c r="G98" s="21"/>
      <c r="H98" s="16"/>
      <c r="I98" s="86"/>
      <c r="J98" s="86"/>
      <c r="K98" s="86"/>
      <c r="L98" s="86"/>
      <c r="M98" s="86"/>
      <c r="N98" s="86"/>
      <c r="Q98" s="24"/>
      <c r="R98" s="24"/>
      <c r="S98" s="24"/>
      <c r="T98" s="24"/>
      <c r="U98" s="24"/>
      <c r="V98" s="24"/>
      <c r="W98" s="24"/>
      <c r="X98" s="24"/>
      <c r="Y98" s="27"/>
      <c r="Z98" s="27"/>
      <c r="AB98" s="20"/>
    </row>
    <row r="99" spans="1:28" x14ac:dyDescent="0.2">
      <c r="I99" s="86"/>
      <c r="J99" s="86"/>
      <c r="K99" s="86"/>
      <c r="L99" s="86"/>
      <c r="M99" s="86"/>
      <c r="N99" s="86"/>
      <c r="Q99" s="24"/>
      <c r="R99" s="24"/>
      <c r="S99" s="24"/>
      <c r="T99" s="24"/>
      <c r="U99" s="24"/>
      <c r="V99" s="24"/>
      <c r="W99" s="24"/>
      <c r="X99" s="24"/>
      <c r="Y99" s="26"/>
      <c r="Z99" s="28"/>
      <c r="AB99" s="20"/>
    </row>
    <row r="100" spans="1:28" x14ac:dyDescent="0.2">
      <c r="I100" s="86"/>
      <c r="J100" s="86"/>
      <c r="K100" s="86"/>
      <c r="L100" s="86"/>
      <c r="M100" s="86"/>
      <c r="N100" s="86"/>
      <c r="Q100" s="24"/>
      <c r="R100" s="24"/>
      <c r="S100" s="24"/>
      <c r="T100" s="24"/>
      <c r="U100" s="24"/>
      <c r="V100" s="24"/>
      <c r="W100" s="24"/>
      <c r="X100" s="24"/>
      <c r="Y100" s="27"/>
      <c r="Z100" s="27"/>
      <c r="AB100" s="20"/>
    </row>
    <row r="101" spans="1:28" x14ac:dyDescent="0.2">
      <c r="I101" s="86"/>
      <c r="J101" s="86"/>
      <c r="K101" s="86"/>
      <c r="L101" s="86"/>
      <c r="M101" s="86"/>
      <c r="N101" s="86"/>
      <c r="Q101" s="24"/>
      <c r="R101" s="24"/>
      <c r="S101" s="24"/>
      <c r="T101" s="24"/>
      <c r="U101" s="24"/>
      <c r="V101" s="24"/>
      <c r="W101" s="24"/>
      <c r="X101" s="24"/>
      <c r="Y101" s="26"/>
      <c r="Z101" s="28"/>
      <c r="AB101" s="20"/>
    </row>
    <row r="102" spans="1:28" x14ac:dyDescent="0.2">
      <c r="I102" s="86"/>
      <c r="J102" s="86"/>
      <c r="K102" s="86"/>
      <c r="L102" s="86"/>
      <c r="M102" s="86"/>
      <c r="N102" s="86"/>
      <c r="Q102" s="24"/>
      <c r="R102" s="24"/>
      <c r="S102" s="24"/>
      <c r="T102" s="24"/>
      <c r="U102" s="24"/>
      <c r="V102" s="24"/>
      <c r="W102" s="24"/>
      <c r="X102" s="24"/>
      <c r="Y102" s="27"/>
      <c r="Z102" s="27"/>
      <c r="AB102" s="20"/>
    </row>
    <row r="103" spans="1:28" x14ac:dyDescent="0.2">
      <c r="I103" s="86"/>
      <c r="J103" s="86"/>
      <c r="K103" s="86"/>
      <c r="L103" s="86"/>
      <c r="M103" s="86"/>
      <c r="N103" s="86"/>
      <c r="Q103" s="24"/>
      <c r="R103" s="24"/>
      <c r="S103" s="24"/>
      <c r="T103" s="24"/>
      <c r="U103" s="24"/>
      <c r="V103" s="24"/>
      <c r="W103" s="24"/>
      <c r="X103" s="24"/>
      <c r="Y103" s="26"/>
      <c r="Z103" s="28"/>
      <c r="AB103" s="20"/>
    </row>
    <row r="104" spans="1:28" x14ac:dyDescent="0.2">
      <c r="I104" s="86"/>
      <c r="J104" s="86"/>
      <c r="K104" s="86"/>
      <c r="L104" s="86"/>
      <c r="M104" s="86"/>
      <c r="N104" s="86"/>
      <c r="Q104" s="24"/>
      <c r="R104" s="24"/>
      <c r="S104" s="24"/>
      <c r="T104" s="24"/>
      <c r="U104" s="24"/>
      <c r="V104" s="24"/>
      <c r="W104" s="24"/>
      <c r="X104" s="24"/>
      <c r="Y104" s="27"/>
      <c r="Z104" s="27"/>
      <c r="AB104" s="20"/>
    </row>
    <row r="105" spans="1:28" x14ac:dyDescent="0.2">
      <c r="I105" s="86"/>
      <c r="J105" s="86"/>
      <c r="K105" s="86"/>
      <c r="L105" s="86"/>
      <c r="M105" s="86"/>
      <c r="N105" s="86"/>
      <c r="Q105" s="24"/>
      <c r="R105" s="24"/>
      <c r="S105" s="24"/>
      <c r="T105" s="24"/>
      <c r="U105" s="24"/>
      <c r="V105" s="24"/>
      <c r="W105" s="24"/>
      <c r="X105" s="24"/>
      <c r="Y105" s="26"/>
      <c r="Z105" s="28"/>
      <c r="AB105" s="20"/>
    </row>
    <row r="106" spans="1:28" x14ac:dyDescent="0.2">
      <c r="I106" s="86"/>
      <c r="J106" s="86"/>
      <c r="K106" s="86"/>
      <c r="L106" s="86"/>
      <c r="M106" s="86"/>
      <c r="N106" s="86"/>
      <c r="Q106" s="24"/>
      <c r="R106" s="24"/>
      <c r="S106" s="24"/>
      <c r="T106" s="24"/>
      <c r="U106" s="24"/>
      <c r="V106" s="24"/>
      <c r="W106" s="24"/>
      <c r="X106" s="24"/>
      <c r="Y106" s="27"/>
      <c r="Z106" s="27"/>
      <c r="AB106" s="20"/>
    </row>
    <row r="107" spans="1:28" x14ac:dyDescent="0.2">
      <c r="I107" s="86"/>
      <c r="J107" s="86"/>
      <c r="K107" s="86"/>
      <c r="L107" s="86"/>
      <c r="M107" s="86"/>
      <c r="N107" s="86"/>
      <c r="Q107" s="24"/>
      <c r="R107" s="24"/>
      <c r="S107" s="24"/>
      <c r="T107" s="24"/>
      <c r="U107" s="24"/>
      <c r="V107" s="24"/>
      <c r="W107" s="24"/>
      <c r="X107" s="24"/>
      <c r="Y107" s="26"/>
      <c r="Z107" s="28"/>
      <c r="AB107" s="20"/>
    </row>
    <row r="108" spans="1:28" x14ac:dyDescent="0.2">
      <c r="Q108" s="24"/>
      <c r="R108" s="24"/>
      <c r="S108" s="24"/>
      <c r="T108" s="24"/>
      <c r="U108" s="24"/>
      <c r="V108" s="24"/>
      <c r="W108" s="24"/>
      <c r="X108" s="24"/>
      <c r="Y108" s="27"/>
      <c r="Z108" s="27"/>
      <c r="AB108" s="20"/>
    </row>
    <row r="109" spans="1:28" x14ac:dyDescent="0.2">
      <c r="Q109" s="24"/>
      <c r="R109" s="24"/>
      <c r="S109" s="24"/>
      <c r="T109" s="24"/>
      <c r="U109" s="24"/>
      <c r="V109" s="24"/>
      <c r="W109" s="24"/>
      <c r="X109" s="24"/>
      <c r="Y109" s="26"/>
      <c r="Z109" s="28"/>
      <c r="AB109" s="20"/>
    </row>
    <row r="110" spans="1:28" x14ac:dyDescent="0.2">
      <c r="Q110" s="24"/>
      <c r="R110" s="24"/>
      <c r="S110" s="24"/>
      <c r="T110" s="24"/>
      <c r="U110" s="24"/>
      <c r="V110" s="24"/>
      <c r="W110" s="24"/>
      <c r="X110" s="24"/>
      <c r="Y110" s="27"/>
      <c r="Z110" s="27"/>
      <c r="AB110" s="20"/>
    </row>
    <row r="111" spans="1:28" x14ac:dyDescent="0.2">
      <c r="Q111" s="24"/>
      <c r="R111" s="24"/>
      <c r="S111" s="24"/>
      <c r="T111" s="24"/>
      <c r="U111" s="24"/>
      <c r="V111" s="24"/>
      <c r="W111" s="24"/>
      <c r="X111" s="24"/>
      <c r="Y111" s="26"/>
      <c r="Z111" s="28"/>
      <c r="AB111" s="20"/>
    </row>
    <row r="112" spans="1:28" x14ac:dyDescent="0.2">
      <c r="Q112" s="24"/>
      <c r="R112" s="24"/>
      <c r="S112" s="24"/>
      <c r="T112" s="24"/>
      <c r="U112" s="24"/>
      <c r="V112" s="24"/>
      <c r="W112" s="24"/>
      <c r="X112" s="24"/>
      <c r="Y112" s="27"/>
      <c r="Z112" s="27"/>
      <c r="AB112" s="20"/>
    </row>
    <row r="113" spans="1:30" x14ac:dyDescent="0.2">
      <c r="Q113" s="24"/>
      <c r="R113" s="24"/>
      <c r="S113" s="24"/>
      <c r="T113" s="24"/>
      <c r="U113" s="24"/>
      <c r="V113" s="24"/>
      <c r="W113" s="24"/>
      <c r="X113" s="24"/>
      <c r="Y113" s="26"/>
      <c r="Z113" s="28"/>
      <c r="AB113" s="20"/>
    </row>
    <row r="114" spans="1:30" x14ac:dyDescent="0.2">
      <c r="A114" s="20"/>
      <c r="B114" s="20"/>
      <c r="C114" s="20"/>
      <c r="D114" s="20"/>
      <c r="E114" s="20"/>
      <c r="F114" s="20"/>
      <c r="G114" s="20"/>
      <c r="H114" s="22"/>
      <c r="I114" s="20"/>
      <c r="J114" s="20"/>
      <c r="K114" s="20"/>
      <c r="L114" s="20"/>
      <c r="M114" s="20"/>
      <c r="N114" s="23"/>
      <c r="Q114" s="24"/>
      <c r="R114" s="24"/>
      <c r="S114" s="24"/>
      <c r="T114" s="24"/>
      <c r="U114" s="24"/>
      <c r="V114" s="24"/>
      <c r="W114" s="24"/>
      <c r="X114" s="24"/>
      <c r="Y114" s="27"/>
      <c r="Z114" s="27"/>
      <c r="AB114" s="20"/>
      <c r="AC114" s="93" t="s">
        <v>43</v>
      </c>
    </row>
    <row r="115" spans="1:30" ht="25.5" x14ac:dyDescent="0.2">
      <c r="A115" s="94" t="s">
        <v>80</v>
      </c>
      <c r="B115" s="94"/>
      <c r="C115" s="94"/>
      <c r="D115" s="94"/>
      <c r="E115" s="94"/>
      <c r="F115" s="94"/>
      <c r="G115" s="94"/>
      <c r="H115" s="96"/>
      <c r="I115" s="94"/>
      <c r="J115" s="94"/>
      <c r="K115" s="94"/>
      <c r="L115" s="94"/>
      <c r="M115" s="94"/>
      <c r="N115" s="94"/>
      <c r="O115" s="86"/>
      <c r="P115" s="86"/>
      <c r="Q115" s="94"/>
      <c r="R115" s="94"/>
      <c r="S115" s="94"/>
      <c r="T115" s="94"/>
      <c r="U115" s="94"/>
      <c r="V115" s="94"/>
      <c r="W115" s="94"/>
      <c r="X115" s="94"/>
      <c r="Y115" s="96"/>
      <c r="Z115" s="97"/>
      <c r="AA115" s="86"/>
      <c r="AB115" s="95" t="s">
        <v>81</v>
      </c>
      <c r="AC115" s="95">
        <v>0</v>
      </c>
      <c r="AD115" s="86"/>
    </row>
    <row r="116" spans="1:30" x14ac:dyDescent="0.2">
      <c r="A116" s="94">
        <f>COUNTIF(A12:G12,"0")</f>
        <v>0</v>
      </c>
      <c r="B116" s="94">
        <f>COUNTIF(A15:G15,"0")</f>
        <v>0</v>
      </c>
      <c r="C116" s="94">
        <f>COUNTIF(A18:G18,"0")</f>
        <v>0</v>
      </c>
      <c r="D116" s="94">
        <f>COUNTIF(A21:G21,"0")</f>
        <v>0</v>
      </c>
      <c r="E116" s="94">
        <f>COUNTIF(A24:G24,"0")</f>
        <v>0</v>
      </c>
      <c r="F116" s="94">
        <f>COUNTIF(A27:G27,"0")</f>
        <v>0</v>
      </c>
      <c r="G116" s="94">
        <f>COUNTIF(A30:G30,"0")</f>
        <v>0</v>
      </c>
      <c r="H116" s="94">
        <f>COUNTIF(A33:G33,"0")</f>
        <v>0</v>
      </c>
      <c r="I116" s="94">
        <f>COUNTIF(A36:G36,"0")</f>
        <v>0</v>
      </c>
      <c r="J116" s="94">
        <f>COUNTIF(A39:G39,"0")</f>
        <v>0</v>
      </c>
      <c r="K116" s="94">
        <f>COUNTIF(A42:G42,"0")</f>
        <v>0</v>
      </c>
      <c r="L116" s="94">
        <f>COUNTIF(A45:G45,"0")</f>
        <v>0</v>
      </c>
      <c r="M116" s="94">
        <f>COUNTIF(A48:G48,"0")</f>
        <v>0</v>
      </c>
      <c r="N116" s="94">
        <f>COUNTIF(A51:G51,"0")</f>
        <v>0</v>
      </c>
      <c r="O116" s="94">
        <f>COUNTIF(A54:G54,"0")</f>
        <v>0</v>
      </c>
      <c r="P116" s="94">
        <f>COUNTIF(A57:G57,"0")</f>
        <v>0</v>
      </c>
      <c r="Q116" s="94">
        <f>COUNTIF(A60:G60,"0")</f>
        <v>0</v>
      </c>
      <c r="R116" s="94">
        <f>COUNTIF(A63:G63,"0")</f>
        <v>0</v>
      </c>
      <c r="S116" s="94">
        <f>COUNTIF(A66:G66,"0")</f>
        <v>0</v>
      </c>
      <c r="T116" s="94">
        <f>COUNTIF(A69:G69,"0")</f>
        <v>0</v>
      </c>
      <c r="U116" s="94">
        <f>COUNTIF(A72:G72,"0")</f>
        <v>0</v>
      </c>
      <c r="V116" s="94">
        <f>COUNTIF(A75:G75,"0")</f>
        <v>0</v>
      </c>
      <c r="W116" s="94">
        <f>COUNTIF(A78:G78,"0")</f>
        <v>0</v>
      </c>
      <c r="X116" s="94">
        <f>COUNTIF(A81:G81,"0")</f>
        <v>0</v>
      </c>
      <c r="Y116" s="94">
        <f>COUNTIF(A84:G84,"0")</f>
        <v>0</v>
      </c>
      <c r="Z116" s="94">
        <f>COUNTIF(A87:G87,"0")</f>
        <v>0</v>
      </c>
      <c r="AA116" s="94">
        <f>COUNTIF(A90:G90,"0")</f>
        <v>0</v>
      </c>
      <c r="AB116" s="96">
        <f>SUM(A116:AA116)</f>
        <v>0</v>
      </c>
      <c r="AC116" s="97">
        <f>AB116/180</f>
        <v>0</v>
      </c>
      <c r="AD116" s="86"/>
    </row>
    <row r="117" spans="1:30" ht="25.5" x14ac:dyDescent="0.2">
      <c r="A117" s="94" t="s">
        <v>28</v>
      </c>
      <c r="B117" s="94"/>
      <c r="C117" s="94"/>
      <c r="D117" s="94"/>
      <c r="E117" s="94"/>
      <c r="F117" s="94"/>
      <c r="G117" s="94"/>
      <c r="H117" s="94"/>
      <c r="I117" s="94"/>
      <c r="J117" s="94"/>
      <c r="K117" s="94"/>
      <c r="L117" s="94"/>
      <c r="M117" s="94"/>
      <c r="N117" s="94"/>
      <c r="O117" s="86"/>
      <c r="P117" s="86"/>
      <c r="Q117" s="94"/>
      <c r="R117" s="94"/>
      <c r="S117" s="94"/>
      <c r="T117" s="94"/>
      <c r="U117" s="94"/>
      <c r="V117" s="94"/>
      <c r="W117" s="94"/>
      <c r="X117" s="94"/>
      <c r="Y117" s="96"/>
      <c r="Z117" s="97"/>
      <c r="AA117" s="86"/>
      <c r="AB117" s="95" t="s">
        <v>39</v>
      </c>
      <c r="AC117" s="96">
        <v>1</v>
      </c>
      <c r="AD117" s="86"/>
    </row>
    <row r="118" spans="1:30" x14ac:dyDescent="0.2">
      <c r="A118" s="94">
        <f>COUNTIF(A12:G12,"1")</f>
        <v>0</v>
      </c>
      <c r="B118" s="94">
        <f>COUNTIF(A15:G15,"1")</f>
        <v>0</v>
      </c>
      <c r="C118" s="94">
        <f>COUNTIF(A18:G18,"1")</f>
        <v>0</v>
      </c>
      <c r="D118" s="94">
        <f>COUNTIF(A21:G21,"1")</f>
        <v>0</v>
      </c>
      <c r="E118" s="94">
        <f>COUNTIF(A24:G24,"1")</f>
        <v>0</v>
      </c>
      <c r="F118" s="94">
        <f>COUNTIF(A27:G27,"1")</f>
        <v>0</v>
      </c>
      <c r="G118" s="94">
        <f>COUNTIF(A30:G30,"1")</f>
        <v>0</v>
      </c>
      <c r="H118" s="94">
        <f>COUNTIF(A33:G33,"1")</f>
        <v>0</v>
      </c>
      <c r="I118" s="94">
        <f>COUNTIF(A36:G36,"1")</f>
        <v>0</v>
      </c>
      <c r="J118" s="94">
        <f>COUNTIF(A39:G39,"1")</f>
        <v>0</v>
      </c>
      <c r="K118" s="94">
        <f>COUNTIF(A42:G42,"1")</f>
        <v>0</v>
      </c>
      <c r="L118" s="94">
        <f>COUNTIF(A45:G45,"1")</f>
        <v>0</v>
      </c>
      <c r="M118" s="94">
        <f>COUNTIF(A48:G48,"1")</f>
        <v>0</v>
      </c>
      <c r="N118" s="94">
        <f>COUNTIF(A51:G51,"1")</f>
        <v>0</v>
      </c>
      <c r="O118" s="94">
        <f>COUNTIF(A54:G54,"1")</f>
        <v>0</v>
      </c>
      <c r="P118" s="94">
        <f>COUNTIF(A57:G57,"1")</f>
        <v>0</v>
      </c>
      <c r="Q118" s="94">
        <f>COUNTIF(A60:G60,"1")</f>
        <v>0</v>
      </c>
      <c r="R118" s="94">
        <f>COUNTIF(A63:G63,"1")</f>
        <v>0</v>
      </c>
      <c r="S118" s="94">
        <f>COUNTIF(A66:G66,"1")</f>
        <v>0</v>
      </c>
      <c r="T118" s="94">
        <f>COUNTIF(A69:G69,"1")</f>
        <v>0</v>
      </c>
      <c r="U118" s="94">
        <f>COUNTIF(A72:G72,"1")</f>
        <v>0</v>
      </c>
      <c r="V118" s="94">
        <f>COUNTIF(A75:G75,"1")</f>
        <v>0</v>
      </c>
      <c r="W118" s="94">
        <f>COUNTIF(A78:G78,"1")</f>
        <v>0</v>
      </c>
      <c r="X118" s="94">
        <f>COUNTIF(A81:G81,"1")</f>
        <v>0</v>
      </c>
      <c r="Y118" s="94">
        <f>COUNTIF(A84:G84,"1")</f>
        <v>0</v>
      </c>
      <c r="Z118" s="94">
        <f>COUNTIF(A87:G87,"1")</f>
        <v>0</v>
      </c>
      <c r="AA118" s="94">
        <f>COUNTIF(A90:G90,"1")</f>
        <v>0</v>
      </c>
      <c r="AB118" s="96">
        <f>SUM(A118:AA118)</f>
        <v>0</v>
      </c>
      <c r="AC118" s="97">
        <f>AB118/180</f>
        <v>0</v>
      </c>
      <c r="AD118" s="86"/>
    </row>
    <row r="119" spans="1:30" ht="25.5" x14ac:dyDescent="0.2">
      <c r="A119" s="94" t="s">
        <v>29</v>
      </c>
      <c r="B119" s="94"/>
      <c r="C119" s="94"/>
      <c r="D119" s="94"/>
      <c r="E119" s="94"/>
      <c r="F119" s="94"/>
      <c r="G119" s="94"/>
      <c r="H119" s="94"/>
      <c r="I119" s="94"/>
      <c r="J119" s="94"/>
      <c r="K119" s="94"/>
      <c r="L119" s="94"/>
      <c r="M119" s="94"/>
      <c r="N119" s="94"/>
      <c r="O119" s="86"/>
      <c r="P119" s="86"/>
      <c r="Q119" s="94"/>
      <c r="R119" s="94"/>
      <c r="S119" s="94"/>
      <c r="T119" s="94"/>
      <c r="U119" s="94"/>
      <c r="V119" s="94"/>
      <c r="W119" s="94"/>
      <c r="X119" s="94"/>
      <c r="Y119" s="96"/>
      <c r="Z119" s="97"/>
      <c r="AA119" s="86"/>
      <c r="AB119" s="95" t="s">
        <v>40</v>
      </c>
      <c r="AC119" s="95">
        <v>2</v>
      </c>
      <c r="AD119" s="86"/>
    </row>
    <row r="120" spans="1:30" x14ac:dyDescent="0.2">
      <c r="A120" s="94">
        <f>COUNTIF(A12:G12,"2")</f>
        <v>0</v>
      </c>
      <c r="B120" s="94">
        <f>COUNTIF(A15:G15,"2")</f>
        <v>0</v>
      </c>
      <c r="C120" s="94">
        <f>COUNTIF(A18:G18,"2")</f>
        <v>0</v>
      </c>
      <c r="D120" s="94">
        <f>COUNTIF(A21:G21,"2")</f>
        <v>0</v>
      </c>
      <c r="E120" s="94">
        <f>COUNTIF(A24:G24,"2")</f>
        <v>0</v>
      </c>
      <c r="F120" s="94">
        <f>COUNTIF(A27:G27,"2")</f>
        <v>0</v>
      </c>
      <c r="G120" s="94">
        <f>COUNTIF(A30:G30,"2")</f>
        <v>0</v>
      </c>
      <c r="H120" s="94">
        <f>COUNTIF(A33:G33,"2")</f>
        <v>0</v>
      </c>
      <c r="I120" s="94">
        <f>COUNTIF(A36:G36,"2")</f>
        <v>0</v>
      </c>
      <c r="J120" s="94">
        <f>COUNTIF(A39:G39,"2")</f>
        <v>0</v>
      </c>
      <c r="K120" s="94">
        <f>COUNTIF(A42:G42,"2")</f>
        <v>0</v>
      </c>
      <c r="L120" s="94">
        <f>COUNTIF(A45:G45,"2")</f>
        <v>0</v>
      </c>
      <c r="M120" s="94">
        <f>COUNTIF(A48:G48,"2")</f>
        <v>0</v>
      </c>
      <c r="N120" s="94">
        <f>COUNTIF(A51:G51,"2")</f>
        <v>0</v>
      </c>
      <c r="O120" s="94">
        <f>COUNTIF($A$54:$G$54,"2")</f>
        <v>0</v>
      </c>
      <c r="P120" s="94">
        <f>COUNTIF($A$57:$G$57,"2")</f>
        <v>0</v>
      </c>
      <c r="Q120" s="94">
        <f>COUNTIF($A$60:$G$60,"2")</f>
        <v>0</v>
      </c>
      <c r="R120" s="94">
        <f>COUNTIF($A$63:$G$63,"2")</f>
        <v>0</v>
      </c>
      <c r="S120" s="94">
        <f>COUNTIF($A$66:$G$66,"2")</f>
        <v>0</v>
      </c>
      <c r="T120" s="94">
        <f>COUNTIF($A$69:$G$69,"2")</f>
        <v>0</v>
      </c>
      <c r="U120" s="94">
        <f>COUNTIF($A$72:$G$72,"2")</f>
        <v>0</v>
      </c>
      <c r="V120" s="94">
        <f>COUNTIF($A$75:$G$75,"2")</f>
        <v>0</v>
      </c>
      <c r="W120" s="94">
        <f>COUNTIF($A$78:$G$78,"2")</f>
        <v>0</v>
      </c>
      <c r="X120" s="94">
        <f>COUNTIF($A$81:$G$81,"2")</f>
        <v>0</v>
      </c>
      <c r="Y120" s="94">
        <f>COUNTIF($A$84:$G$84,"2")</f>
        <v>0</v>
      </c>
      <c r="Z120" s="94">
        <f>COUNTIF($A$87:$G$87,"2")</f>
        <v>0</v>
      </c>
      <c r="AA120" s="94">
        <f>COUNTIF($A$90:$G$90,"2")</f>
        <v>0</v>
      </c>
      <c r="AB120" s="96">
        <f>SUM(A120:AA120)</f>
        <v>0</v>
      </c>
      <c r="AC120" s="97">
        <f>AB120/180</f>
        <v>0</v>
      </c>
      <c r="AD120" s="86"/>
    </row>
    <row r="121" spans="1:30" ht="25.5" x14ac:dyDescent="0.2">
      <c r="A121" s="94" t="s">
        <v>30</v>
      </c>
      <c r="B121" s="94"/>
      <c r="C121" s="94"/>
      <c r="D121" s="94"/>
      <c r="E121" s="94"/>
      <c r="F121" s="94"/>
      <c r="G121" s="94"/>
      <c r="H121" s="94"/>
      <c r="I121" s="94"/>
      <c r="J121" s="94"/>
      <c r="K121" s="94"/>
      <c r="L121" s="94"/>
      <c r="M121" s="94"/>
      <c r="N121" s="94"/>
      <c r="O121" s="86"/>
      <c r="P121" s="86"/>
      <c r="Q121" s="94"/>
      <c r="R121" s="94"/>
      <c r="S121" s="94"/>
      <c r="T121" s="94"/>
      <c r="U121" s="94"/>
      <c r="V121" s="94"/>
      <c r="W121" s="94"/>
      <c r="X121" s="94"/>
      <c r="Y121" s="96"/>
      <c r="Z121" s="97"/>
      <c r="AA121" s="86"/>
      <c r="AB121" s="95" t="s">
        <v>41</v>
      </c>
      <c r="AC121" s="95">
        <v>3</v>
      </c>
      <c r="AD121" s="86"/>
    </row>
    <row r="122" spans="1:30" x14ac:dyDescent="0.2">
      <c r="A122" s="94">
        <f>COUNTIF(A12:G12,"3")</f>
        <v>0</v>
      </c>
      <c r="B122" s="94">
        <f>COUNTIF(A15:G15,"3")</f>
        <v>0</v>
      </c>
      <c r="C122" s="94">
        <f>COUNTIF(A18:G18,"3")</f>
        <v>0</v>
      </c>
      <c r="D122" s="94">
        <f>COUNTIF(A21:G21,"3")</f>
        <v>0</v>
      </c>
      <c r="E122" s="94">
        <f>COUNTIF(A24:G24,"3")</f>
        <v>0</v>
      </c>
      <c r="F122" s="94">
        <f>COUNTIF(A27:G27,"3")</f>
        <v>0</v>
      </c>
      <c r="G122" s="94">
        <f>COUNTIF(A30:G30,"3")</f>
        <v>0</v>
      </c>
      <c r="H122" s="94">
        <f>COUNTIF(A33:G33,"3")</f>
        <v>0</v>
      </c>
      <c r="I122" s="94">
        <f>COUNTIF(A36:G36,"3")</f>
        <v>0</v>
      </c>
      <c r="J122" s="94">
        <f>COUNTIF(A39:G39,"3")</f>
        <v>0</v>
      </c>
      <c r="K122" s="94">
        <f>COUNTIF(A42:G42,"3")</f>
        <v>0</v>
      </c>
      <c r="L122" s="94">
        <f>COUNTIF(A45:G45,"3")</f>
        <v>0</v>
      </c>
      <c r="M122" s="94">
        <f>COUNTIF(A48:G48,"3")</f>
        <v>0</v>
      </c>
      <c r="N122" s="94">
        <f>COUNTIF(A51:G51,"3")</f>
        <v>0</v>
      </c>
      <c r="O122" s="94">
        <f>COUNTIF($A$54:$G$54,"3")</f>
        <v>0</v>
      </c>
      <c r="P122" s="94">
        <f>COUNTIF($A$57:$G$57,"3")</f>
        <v>0</v>
      </c>
      <c r="Q122" s="94">
        <f>COUNTIF($A$60:$G$60,"3")</f>
        <v>0</v>
      </c>
      <c r="R122" s="94">
        <f>COUNTIF($A$63:$G$63,"3")</f>
        <v>0</v>
      </c>
      <c r="S122" s="94">
        <f>COUNTIF($A$66:$G$66,"3")</f>
        <v>0</v>
      </c>
      <c r="T122" s="94">
        <f>COUNTIF($A$69:$G$69,"3")</f>
        <v>0</v>
      </c>
      <c r="U122" s="94">
        <f>COUNTIF($A$72:$G$72,"3")</f>
        <v>0</v>
      </c>
      <c r="V122" s="94">
        <f>COUNTIF($A$75:$G$75,"3")</f>
        <v>0</v>
      </c>
      <c r="W122" s="94">
        <f>COUNTIF($A$78:$G$78,"3")</f>
        <v>0</v>
      </c>
      <c r="X122" s="94">
        <f>COUNTIF($A$81:$G$81,"3")</f>
        <v>0</v>
      </c>
      <c r="Y122" s="94">
        <f>COUNTIF($A$84:$G$84,"3")</f>
        <v>0</v>
      </c>
      <c r="Z122" s="94">
        <f>COUNTIF($A$87:$G$87,"3")</f>
        <v>0</v>
      </c>
      <c r="AA122" s="94">
        <f>COUNTIF($A$90:$G$90,"3")</f>
        <v>0</v>
      </c>
      <c r="AB122" s="96">
        <f>SUM(A122:AA122)</f>
        <v>0</v>
      </c>
      <c r="AC122" s="97">
        <f>AB122/180</f>
        <v>0</v>
      </c>
      <c r="AD122" s="86"/>
    </row>
    <row r="123" spans="1:30" ht="25.5" x14ac:dyDescent="0.2">
      <c r="A123" s="94" t="s">
        <v>31</v>
      </c>
      <c r="B123" s="94"/>
      <c r="C123" s="94"/>
      <c r="D123" s="94"/>
      <c r="E123" s="94"/>
      <c r="F123" s="94"/>
      <c r="G123" s="94"/>
      <c r="H123" s="94"/>
      <c r="I123" s="94"/>
      <c r="J123" s="94"/>
      <c r="K123" s="94"/>
      <c r="L123" s="94"/>
      <c r="M123" s="94"/>
      <c r="N123" s="94"/>
      <c r="O123" s="86"/>
      <c r="P123" s="86"/>
      <c r="Q123" s="94"/>
      <c r="R123" s="94"/>
      <c r="S123" s="94"/>
      <c r="T123" s="94"/>
      <c r="U123" s="94"/>
      <c r="V123" s="94"/>
      <c r="W123" s="94"/>
      <c r="X123" s="94"/>
      <c r="Y123" s="96"/>
      <c r="Z123" s="97"/>
      <c r="AA123" s="86"/>
      <c r="AB123" s="95" t="s">
        <v>42</v>
      </c>
      <c r="AC123" s="95">
        <v>4</v>
      </c>
      <c r="AD123" s="86"/>
    </row>
    <row r="124" spans="1:30" x14ac:dyDescent="0.2">
      <c r="A124" s="94">
        <f>COUNTIF(A12:G12,"4")</f>
        <v>0</v>
      </c>
      <c r="B124" s="94">
        <f>COUNTIF(A15:G15,"4")</f>
        <v>0</v>
      </c>
      <c r="C124" s="94">
        <f>COUNTIF(A18:G18,"4")</f>
        <v>0</v>
      </c>
      <c r="D124" s="94">
        <f>COUNTIF(A21:G21,"4")</f>
        <v>0</v>
      </c>
      <c r="E124" s="94">
        <f>COUNTIF(A24:G24,"4")</f>
        <v>0</v>
      </c>
      <c r="F124" s="94">
        <f>COUNTIF(A27:G27,"4")</f>
        <v>0</v>
      </c>
      <c r="G124" s="94">
        <f>COUNTIF(A30:G30,"4")</f>
        <v>0</v>
      </c>
      <c r="H124" s="94">
        <f>COUNTIF(A33:G33,"4")</f>
        <v>0</v>
      </c>
      <c r="I124" s="94">
        <f>COUNTIF(A36:G36,"4")</f>
        <v>0</v>
      </c>
      <c r="J124" s="94">
        <f>COUNTIF(A39:G39,"4")</f>
        <v>0</v>
      </c>
      <c r="K124" s="94">
        <f>COUNTIF(A42:G42,"4")</f>
        <v>0</v>
      </c>
      <c r="L124" s="94">
        <f>COUNTIF(A45:G45,"4")</f>
        <v>0</v>
      </c>
      <c r="M124" s="94">
        <f>COUNTIF(A48:G48,"4")</f>
        <v>0</v>
      </c>
      <c r="N124" s="94">
        <f>COUNTIF(A51:G51,"4")</f>
        <v>0</v>
      </c>
      <c r="O124" s="94">
        <f>COUNTIF($A$54:$G$54,"4")</f>
        <v>0</v>
      </c>
      <c r="P124" s="94">
        <f>COUNTIF($A$57:$G$57,"4")</f>
        <v>0</v>
      </c>
      <c r="Q124" s="94">
        <f>COUNTIF($A$60:$G$60,"4")</f>
        <v>0</v>
      </c>
      <c r="R124" s="94">
        <f>COUNTIF($A$63:$G$63,"4")</f>
        <v>0</v>
      </c>
      <c r="S124" s="94">
        <f>COUNTIF($A$66:$G$66,"4")</f>
        <v>0</v>
      </c>
      <c r="T124" s="94">
        <f>COUNTIF($A$69:$G$69,"4")</f>
        <v>0</v>
      </c>
      <c r="U124" s="94">
        <f>COUNTIF($A$72:$G$72,"4")</f>
        <v>0</v>
      </c>
      <c r="V124" s="94">
        <f>COUNTIF($A$75:$G$75,"4")</f>
        <v>0</v>
      </c>
      <c r="W124" s="94">
        <f>COUNTIF($A$78:$G$78,"4")</f>
        <v>0</v>
      </c>
      <c r="X124" s="94">
        <f>COUNTIF($A$81:$G$81,"4")</f>
        <v>0</v>
      </c>
      <c r="Y124" s="94">
        <f>COUNTIF($A$84:$G$84,"4")</f>
        <v>0</v>
      </c>
      <c r="Z124" s="94">
        <f>COUNTIF($A$87:$G$87,"4")</f>
        <v>0</v>
      </c>
      <c r="AA124" s="94">
        <f>COUNTIF($A$90:$G$90,"4")</f>
        <v>0</v>
      </c>
      <c r="AB124" s="96">
        <f>SUM(A124:AA124)</f>
        <v>0</v>
      </c>
      <c r="AC124" s="97">
        <f>AB124/180</f>
        <v>0</v>
      </c>
      <c r="AD124" s="86"/>
    </row>
    <row r="125" spans="1:30" ht="25.5" x14ac:dyDescent="0.2">
      <c r="A125" s="94" t="s">
        <v>32</v>
      </c>
      <c r="B125" s="94"/>
      <c r="C125" s="94"/>
      <c r="D125" s="94"/>
      <c r="E125" s="94"/>
      <c r="F125" s="94"/>
      <c r="G125" s="94"/>
      <c r="H125" s="94"/>
      <c r="I125" s="94"/>
      <c r="J125" s="94"/>
      <c r="K125" s="94"/>
      <c r="L125" s="94"/>
      <c r="M125" s="94"/>
      <c r="N125" s="94"/>
      <c r="O125" s="86"/>
      <c r="P125" s="86"/>
      <c r="Q125" s="94"/>
      <c r="R125" s="94"/>
      <c r="S125" s="94"/>
      <c r="T125" s="94"/>
      <c r="U125" s="94"/>
      <c r="V125" s="94"/>
      <c r="W125" s="94"/>
      <c r="X125" s="94"/>
      <c r="Y125" s="96"/>
      <c r="Z125" s="97"/>
      <c r="AA125" s="86"/>
      <c r="AB125" s="95" t="s">
        <v>44</v>
      </c>
      <c r="AC125" s="95">
        <v>5</v>
      </c>
      <c r="AD125" s="86"/>
    </row>
    <row r="126" spans="1:30" x14ac:dyDescent="0.2">
      <c r="A126" s="94">
        <f>COUNTIF(A12:G12,"5")</f>
        <v>0</v>
      </c>
      <c r="B126" s="94">
        <f>COUNTIF(A15:G15,"5")</f>
        <v>0</v>
      </c>
      <c r="C126" s="94">
        <f>COUNTIF(A18:G18,"5")</f>
        <v>0</v>
      </c>
      <c r="D126" s="94">
        <f>COUNTIF(A21:G21,"5")</f>
        <v>0</v>
      </c>
      <c r="E126" s="94">
        <f>COUNTIF(A24:G24,"5")</f>
        <v>0</v>
      </c>
      <c r="F126" s="94">
        <f>COUNTIF(A27:G27,"5")</f>
        <v>0</v>
      </c>
      <c r="G126" s="94">
        <f>COUNTIF(A30:G30,"5")</f>
        <v>0</v>
      </c>
      <c r="H126" s="94">
        <f>COUNTIF(A33:G33,"5")</f>
        <v>0</v>
      </c>
      <c r="I126" s="94">
        <f>COUNTIF(A36:G36,"5")</f>
        <v>0</v>
      </c>
      <c r="J126" s="94">
        <f>COUNTIF(A39:G39,"5")</f>
        <v>0</v>
      </c>
      <c r="K126" s="94">
        <f>COUNTIF(A42:G42,"5")</f>
        <v>0</v>
      </c>
      <c r="L126" s="94">
        <f>COUNTIF(A45:G45,"5")</f>
        <v>0</v>
      </c>
      <c r="M126" s="94">
        <f>COUNTIF(A48:G48,"5")</f>
        <v>0</v>
      </c>
      <c r="N126" s="94">
        <f>COUNTIF(A51:G51,"5")</f>
        <v>0</v>
      </c>
      <c r="O126" s="94">
        <f>COUNTIF($A$54:$G$54,"5")</f>
        <v>0</v>
      </c>
      <c r="P126" s="94">
        <f>COUNTIF($A$57:$G$57,"5")</f>
        <v>0</v>
      </c>
      <c r="Q126" s="94">
        <f>COUNTIF($A$60:$G$60,"5")</f>
        <v>0</v>
      </c>
      <c r="R126" s="94">
        <f>COUNTIF($A$63:$G$63,"5")</f>
        <v>0</v>
      </c>
      <c r="S126" s="94">
        <f>COUNTIF($A$66:$G$66,"5")</f>
        <v>0</v>
      </c>
      <c r="T126" s="94">
        <f>COUNTIF($A$69:$G$69,"5")</f>
        <v>0</v>
      </c>
      <c r="U126" s="94">
        <f>COUNTIF($A$72:$G$72,"5")</f>
        <v>0</v>
      </c>
      <c r="V126" s="94">
        <f>COUNTIF($A$75:$G$75,"5")</f>
        <v>0</v>
      </c>
      <c r="W126" s="94">
        <f>COUNTIF($A$78:$G$78,"5")</f>
        <v>0</v>
      </c>
      <c r="X126" s="94">
        <f>COUNTIF($A$81:$G$81,"5")</f>
        <v>0</v>
      </c>
      <c r="Y126" s="94">
        <f>COUNTIF($A$84:$G$84,"5")</f>
        <v>0</v>
      </c>
      <c r="Z126" s="94">
        <f>COUNTIF($A$87:$G$87,"5")</f>
        <v>0</v>
      </c>
      <c r="AA126" s="94">
        <f>COUNTIF($A$90:$G$90,"5")</f>
        <v>0</v>
      </c>
      <c r="AB126" s="96">
        <f>SUM(A126:AA126)</f>
        <v>0</v>
      </c>
      <c r="AC126" s="97">
        <f>AB126/180</f>
        <v>0</v>
      </c>
      <c r="AD126" s="86"/>
    </row>
    <row r="127" spans="1:30" ht="25.5" x14ac:dyDescent="0.2">
      <c r="A127" s="94" t="s">
        <v>33</v>
      </c>
      <c r="B127" s="94"/>
      <c r="C127" s="94"/>
      <c r="D127" s="94"/>
      <c r="E127" s="94"/>
      <c r="F127" s="94"/>
      <c r="G127" s="94"/>
      <c r="H127" s="94"/>
      <c r="I127" s="94"/>
      <c r="J127" s="94"/>
      <c r="K127" s="94"/>
      <c r="L127" s="94"/>
      <c r="M127" s="94"/>
      <c r="N127" s="94"/>
      <c r="O127" s="86"/>
      <c r="P127" s="86"/>
      <c r="Q127" s="94"/>
      <c r="R127" s="94"/>
      <c r="S127" s="94"/>
      <c r="T127" s="94"/>
      <c r="U127" s="94"/>
      <c r="V127" s="94"/>
      <c r="W127" s="94"/>
      <c r="X127" s="94"/>
      <c r="Y127" s="96"/>
      <c r="Z127" s="97"/>
      <c r="AA127" s="86"/>
      <c r="AB127" s="95" t="s">
        <v>45</v>
      </c>
      <c r="AC127" s="95">
        <v>6</v>
      </c>
      <c r="AD127" s="86"/>
    </row>
    <row r="128" spans="1:30" x14ac:dyDescent="0.2">
      <c r="A128" s="94">
        <f>COUNTIF(A12:G12,"6")</f>
        <v>0</v>
      </c>
      <c r="B128" s="94">
        <f>COUNTIF(A15:G15,"6")</f>
        <v>0</v>
      </c>
      <c r="C128" s="94">
        <f>COUNTIF(A18:G18,"6")</f>
        <v>0</v>
      </c>
      <c r="D128" s="94">
        <f>COUNTIF(A21:G21,"6")</f>
        <v>0</v>
      </c>
      <c r="E128" s="94">
        <f>COUNTIF(A24:G24,"6")</f>
        <v>0</v>
      </c>
      <c r="F128" s="94">
        <f>COUNTIF(A27:G27,"6")</f>
        <v>0</v>
      </c>
      <c r="G128" s="94">
        <f>COUNTIF(A30:G30,"6")</f>
        <v>0</v>
      </c>
      <c r="H128" s="94">
        <f>COUNTIF(A33:G33,"6")</f>
        <v>0</v>
      </c>
      <c r="I128" s="94">
        <f>COUNTIF(A36:G36,"6")</f>
        <v>0</v>
      </c>
      <c r="J128" s="94">
        <f>COUNTIF(A39:G39,"6")</f>
        <v>0</v>
      </c>
      <c r="K128" s="94">
        <f>COUNTIF(A42:G42,"6")</f>
        <v>0</v>
      </c>
      <c r="L128" s="94">
        <f>COUNTIF(A45:G45,"6")</f>
        <v>0</v>
      </c>
      <c r="M128" s="94">
        <f>COUNTIF(A48:G48,"6")</f>
        <v>0</v>
      </c>
      <c r="N128" s="94">
        <f>COUNTIF(A51:G51,"6")</f>
        <v>0</v>
      </c>
      <c r="O128" s="94">
        <f>COUNTIF($A$54:$G$54,"6")</f>
        <v>0</v>
      </c>
      <c r="P128" s="94">
        <f>COUNTIF($A$57:$G$57,"6")</f>
        <v>0</v>
      </c>
      <c r="Q128" s="94">
        <f>COUNTIF($A$60:$G$60,"6")</f>
        <v>0</v>
      </c>
      <c r="R128" s="94">
        <f>COUNTIF($A$63:$G$63,"6")</f>
        <v>0</v>
      </c>
      <c r="S128" s="94">
        <f>COUNTIF($A$66:$G$66,"6")</f>
        <v>0</v>
      </c>
      <c r="T128" s="94">
        <f>COUNTIF($A$69:$G$69,"6")</f>
        <v>0</v>
      </c>
      <c r="U128" s="94">
        <f>COUNTIF($A$72:$G$72,"6")</f>
        <v>0</v>
      </c>
      <c r="V128" s="94">
        <f>COUNTIF($A$75:$G$75,"6")</f>
        <v>0</v>
      </c>
      <c r="W128" s="94">
        <f>COUNTIF($A$78:$G$78,"6")</f>
        <v>0</v>
      </c>
      <c r="X128" s="94">
        <f>COUNTIF($A$81:$G$81,"6")</f>
        <v>0</v>
      </c>
      <c r="Y128" s="94">
        <f>COUNTIF($A$84:$G$84,"6")</f>
        <v>0</v>
      </c>
      <c r="Z128" s="94">
        <f>COUNTIF($A$87:$G$87,"6")</f>
        <v>0</v>
      </c>
      <c r="AA128" s="94">
        <f>COUNTIF($A$90:$G$90,"6")</f>
        <v>0</v>
      </c>
      <c r="AB128" s="96">
        <f>SUM(A128:AA128)</f>
        <v>0</v>
      </c>
      <c r="AC128" s="97">
        <f>AB128/180</f>
        <v>0</v>
      </c>
      <c r="AD128" s="86"/>
    </row>
    <row r="129" spans="1:30" ht="25.5" x14ac:dyDescent="0.2">
      <c r="A129" s="94" t="s">
        <v>34</v>
      </c>
      <c r="B129" s="94"/>
      <c r="C129" s="94"/>
      <c r="D129" s="94"/>
      <c r="E129" s="94"/>
      <c r="F129" s="94"/>
      <c r="G129" s="94"/>
      <c r="H129" s="94"/>
      <c r="I129" s="94"/>
      <c r="J129" s="94"/>
      <c r="K129" s="94"/>
      <c r="L129" s="94"/>
      <c r="M129" s="94"/>
      <c r="N129" s="94"/>
      <c r="O129" s="86"/>
      <c r="P129" s="86"/>
      <c r="Q129" s="94"/>
      <c r="R129" s="94"/>
      <c r="S129" s="94"/>
      <c r="T129" s="94"/>
      <c r="U129" s="94"/>
      <c r="V129" s="94"/>
      <c r="W129" s="94"/>
      <c r="X129" s="94"/>
      <c r="Y129" s="96"/>
      <c r="Z129" s="97"/>
      <c r="AA129" s="86"/>
      <c r="AB129" s="95" t="s">
        <v>82</v>
      </c>
      <c r="AC129" s="95">
        <v>7</v>
      </c>
      <c r="AD129" s="86"/>
    </row>
    <row r="130" spans="1:30" x14ac:dyDescent="0.2">
      <c r="A130" s="94">
        <f>COUNTIF(A12:G12,"7")</f>
        <v>0</v>
      </c>
      <c r="B130" s="94">
        <f>COUNTIF(A15:G15,"7")</f>
        <v>0</v>
      </c>
      <c r="C130" s="94">
        <f>COUNTIF(A18:G18,"7")</f>
        <v>0</v>
      </c>
      <c r="D130" s="94">
        <f>COUNTIF(A21:G21,"7")</f>
        <v>0</v>
      </c>
      <c r="E130" s="94">
        <f>COUNTIF(A24:G24,"7")</f>
        <v>0</v>
      </c>
      <c r="F130" s="94">
        <f>COUNTIF(A27:G27,"7")</f>
        <v>0</v>
      </c>
      <c r="G130" s="94">
        <f>COUNTIF(A30:G30,"7")</f>
        <v>0</v>
      </c>
      <c r="H130" s="94">
        <f>COUNTIF(A33:G33,"7")</f>
        <v>0</v>
      </c>
      <c r="I130" s="94">
        <f>COUNTIF(A36:G36,"7")</f>
        <v>0</v>
      </c>
      <c r="J130" s="94">
        <f>COUNTIF(A39:G39,"7")</f>
        <v>0</v>
      </c>
      <c r="K130" s="94">
        <f>COUNTIF(A42:G42,"7")</f>
        <v>0</v>
      </c>
      <c r="L130" s="94">
        <f>COUNTIF(A45:G45,"7")</f>
        <v>0</v>
      </c>
      <c r="M130" s="94">
        <f>COUNTIF(A48:G48,"7")</f>
        <v>0</v>
      </c>
      <c r="N130" s="94">
        <f>COUNTIF(A51:G51,"7")</f>
        <v>0</v>
      </c>
      <c r="O130" s="94">
        <f>COUNTIF($A$54:$G$54,"7")</f>
        <v>0</v>
      </c>
      <c r="P130" s="94">
        <f>COUNTIF($A$57:$G$57,"7")</f>
        <v>0</v>
      </c>
      <c r="Q130" s="94">
        <f>COUNTIF($A$60:$G$60,"7")</f>
        <v>0</v>
      </c>
      <c r="R130" s="94">
        <f>COUNTIF($A$63:$G$63,"7")</f>
        <v>0</v>
      </c>
      <c r="S130" s="94">
        <f>COUNTIF($A$66:$G$66,"7")</f>
        <v>0</v>
      </c>
      <c r="T130" s="94">
        <f>COUNTIF($A$69:$G$69,"7")</f>
        <v>0</v>
      </c>
      <c r="U130" s="94">
        <f>COUNTIF($A$72:$G$72,"7")</f>
        <v>0</v>
      </c>
      <c r="V130" s="94">
        <f>COUNTIF($A$75:$G$75,"7")</f>
        <v>0</v>
      </c>
      <c r="W130" s="94">
        <f>COUNTIF($A$78:$G$78,"7")</f>
        <v>0</v>
      </c>
      <c r="X130" s="94">
        <f>COUNTIF($A$81:$G$81,"7")</f>
        <v>0</v>
      </c>
      <c r="Y130" s="94">
        <f>COUNTIF($A$84:$G$84,"7")</f>
        <v>0</v>
      </c>
      <c r="Z130" s="94">
        <f>COUNTIF($A$87:$G$87,"7")</f>
        <v>0</v>
      </c>
      <c r="AA130" s="94">
        <f>COUNTIF($A$90:$G$90,"7")</f>
        <v>0</v>
      </c>
      <c r="AB130" s="96">
        <f>SUM(A130:AA130)</f>
        <v>0</v>
      </c>
      <c r="AC130" s="97">
        <f>AB130/180</f>
        <v>0</v>
      </c>
      <c r="AD130" s="86"/>
    </row>
    <row r="131" spans="1:30" ht="25.5" x14ac:dyDescent="0.2">
      <c r="A131" s="94" t="s">
        <v>35</v>
      </c>
      <c r="B131" s="94"/>
      <c r="C131" s="94"/>
      <c r="D131" s="94"/>
      <c r="E131" s="94"/>
      <c r="F131" s="94"/>
      <c r="G131" s="94"/>
      <c r="H131" s="94"/>
      <c r="I131" s="94"/>
      <c r="J131" s="94"/>
      <c r="K131" s="94"/>
      <c r="L131" s="94"/>
      <c r="M131" s="94"/>
      <c r="N131" s="94"/>
      <c r="O131" s="86"/>
      <c r="P131" s="86"/>
      <c r="Q131" s="94"/>
      <c r="R131" s="94"/>
      <c r="S131" s="94"/>
      <c r="T131" s="94"/>
      <c r="U131" s="94"/>
      <c r="V131" s="94"/>
      <c r="W131" s="94"/>
      <c r="X131" s="94"/>
      <c r="Y131" s="96"/>
      <c r="Z131" s="97"/>
      <c r="AA131" s="86"/>
      <c r="AB131" s="95" t="s">
        <v>83</v>
      </c>
      <c r="AC131" s="95">
        <v>8</v>
      </c>
      <c r="AD131" s="86"/>
    </row>
    <row r="132" spans="1:30" x14ac:dyDescent="0.2">
      <c r="A132" s="94">
        <f>COUNTIF(A12:G12,"8")</f>
        <v>0</v>
      </c>
      <c r="B132" s="94">
        <f>COUNTIF(A15:G15,"8")</f>
        <v>0</v>
      </c>
      <c r="C132" s="94">
        <f>COUNTIF(A18:G18,"8")</f>
        <v>0</v>
      </c>
      <c r="D132" s="94">
        <f>COUNTIF(A21:G21,"8")</f>
        <v>0</v>
      </c>
      <c r="E132" s="94">
        <f>COUNTIF(A24:G24,"8")</f>
        <v>0</v>
      </c>
      <c r="F132" s="94">
        <f>COUNTIF(A27:G27,"8")</f>
        <v>0</v>
      </c>
      <c r="G132" s="94">
        <f>COUNTIF(A30:G30,"8")</f>
        <v>0</v>
      </c>
      <c r="H132" s="94">
        <f>COUNTIF(A33:G33,"8")</f>
        <v>0</v>
      </c>
      <c r="I132" s="94">
        <f>COUNTIF(A36:G36,"8")</f>
        <v>0</v>
      </c>
      <c r="J132" s="94">
        <f>COUNTIF(A39:G39,"8")</f>
        <v>0</v>
      </c>
      <c r="K132" s="94">
        <f>COUNTIF(A42:G42,"8")</f>
        <v>0</v>
      </c>
      <c r="L132" s="94">
        <f>COUNTIF(A45:G45,"8")</f>
        <v>0</v>
      </c>
      <c r="M132" s="94">
        <f>COUNTIF(A48:G48,"8")</f>
        <v>0</v>
      </c>
      <c r="N132" s="94">
        <f>COUNTIF(A51:G51,"8")</f>
        <v>0</v>
      </c>
      <c r="O132" s="94">
        <f>COUNTIF($A$54:$G$54,"8")</f>
        <v>0</v>
      </c>
      <c r="P132" s="94">
        <f>COUNTIF($A$57:$G$57,"8")</f>
        <v>0</v>
      </c>
      <c r="Q132" s="94">
        <f>COUNTIF($A$60:$G$60,"8")</f>
        <v>0</v>
      </c>
      <c r="R132" s="94">
        <f>COUNTIF($A$63:$G$63,"8")</f>
        <v>0</v>
      </c>
      <c r="S132" s="94">
        <f>COUNTIF($A$66:$G$66,"8")</f>
        <v>0</v>
      </c>
      <c r="T132" s="94">
        <f>COUNTIF($A$69:$G$69,"8")</f>
        <v>0</v>
      </c>
      <c r="U132" s="94">
        <f>COUNTIF($A$72:$G$72,"8")</f>
        <v>0</v>
      </c>
      <c r="V132" s="94">
        <f>COUNTIF($A$75:$G$75,"8")</f>
        <v>0</v>
      </c>
      <c r="W132" s="94">
        <f>COUNTIF($A$78:$G$78,"8")</f>
        <v>0</v>
      </c>
      <c r="X132" s="94">
        <f>COUNTIF($A$81:$G$81,"8")</f>
        <v>0</v>
      </c>
      <c r="Y132" s="94">
        <f>COUNTIF($A$84:$G$84,"8")</f>
        <v>0</v>
      </c>
      <c r="Z132" s="94">
        <f>COUNTIF($A$87:$G$87,"8")</f>
        <v>0</v>
      </c>
      <c r="AA132" s="94">
        <f>COUNTIF($A$90:$G$90,"8")</f>
        <v>0</v>
      </c>
      <c r="AB132" s="96">
        <f>SUM(A132:AA132)</f>
        <v>0</v>
      </c>
      <c r="AC132" s="97">
        <f>AB132/180</f>
        <v>0</v>
      </c>
      <c r="AD132" s="86"/>
    </row>
    <row r="133" spans="1:30" ht="25.5" x14ac:dyDescent="0.2">
      <c r="A133" s="94" t="s">
        <v>36</v>
      </c>
      <c r="B133" s="94"/>
      <c r="C133" s="94"/>
      <c r="D133" s="94"/>
      <c r="E133" s="94"/>
      <c r="F133" s="94"/>
      <c r="G133" s="94"/>
      <c r="H133" s="94"/>
      <c r="I133" s="94"/>
      <c r="J133" s="94"/>
      <c r="K133" s="94"/>
      <c r="L133" s="94"/>
      <c r="M133" s="94"/>
      <c r="N133" s="94"/>
      <c r="O133" s="86"/>
      <c r="P133" s="86"/>
      <c r="Q133" s="94"/>
      <c r="R133" s="94"/>
      <c r="S133" s="94"/>
      <c r="T133" s="94"/>
      <c r="U133" s="94"/>
      <c r="V133" s="94"/>
      <c r="W133" s="94"/>
      <c r="X133" s="94"/>
      <c r="Y133" s="96"/>
      <c r="Z133" s="97"/>
      <c r="AA133" s="86"/>
      <c r="AB133" s="95" t="s">
        <v>84</v>
      </c>
      <c r="AC133" s="95">
        <v>9</v>
      </c>
      <c r="AD133" s="86"/>
    </row>
    <row r="134" spans="1:30" x14ac:dyDescent="0.2">
      <c r="A134" s="94">
        <f>COUNTIF(A12:G12,"9")</f>
        <v>0</v>
      </c>
      <c r="B134" s="94">
        <f>COUNTIF(A15:G15,"9")</f>
        <v>0</v>
      </c>
      <c r="C134" s="94">
        <f>COUNTIF(A18:G18,"9")</f>
        <v>0</v>
      </c>
      <c r="D134" s="94">
        <f>COUNTIF(A21:G21,"9")</f>
        <v>0</v>
      </c>
      <c r="E134" s="94">
        <f>COUNTIF(A24:G24,"9")</f>
        <v>0</v>
      </c>
      <c r="F134" s="94">
        <f>COUNTIF(A27:G27,"9")</f>
        <v>0</v>
      </c>
      <c r="G134" s="94">
        <f>COUNTIF(A30:G30,"9")</f>
        <v>0</v>
      </c>
      <c r="H134" s="94">
        <f>COUNTIF(A33:G33,"9")</f>
        <v>0</v>
      </c>
      <c r="I134" s="94">
        <f>COUNTIF(A36:G36,"9")</f>
        <v>0</v>
      </c>
      <c r="J134" s="94">
        <f>COUNTIF(A39:G39,"9")</f>
        <v>0</v>
      </c>
      <c r="K134" s="94">
        <f>COUNTIF(A42:G42,"9")</f>
        <v>0</v>
      </c>
      <c r="L134" s="94">
        <f>COUNTIF(A45:G45,"9")</f>
        <v>0</v>
      </c>
      <c r="M134" s="94">
        <f>COUNTIF(A48:G48,"9")</f>
        <v>0</v>
      </c>
      <c r="N134" s="94">
        <f>COUNTIF(A51:G51,"9")</f>
        <v>0</v>
      </c>
      <c r="O134" s="94">
        <f>COUNTIF($A$54:$G$54,"9")</f>
        <v>0</v>
      </c>
      <c r="P134" s="94">
        <f>COUNTIF($A$57:$G$57,"9")</f>
        <v>0</v>
      </c>
      <c r="Q134" s="94">
        <f>COUNTIF($A$60:$G$60,"9")</f>
        <v>0</v>
      </c>
      <c r="R134" s="94">
        <f>COUNTIF($A$63:$G$63,"9")</f>
        <v>0</v>
      </c>
      <c r="S134" s="94">
        <f>COUNTIF($A$66:$G$66,"9")</f>
        <v>0</v>
      </c>
      <c r="T134" s="94">
        <f>COUNTIF($A$69:$G$69,"9")</f>
        <v>0</v>
      </c>
      <c r="U134" s="94">
        <f>COUNTIF($A$72:$G$72,"9")</f>
        <v>0</v>
      </c>
      <c r="V134" s="94">
        <f>COUNTIF($A$75:$G$75,"9")</f>
        <v>0</v>
      </c>
      <c r="W134" s="94">
        <f>COUNTIF($A$78:$G$78,"9")</f>
        <v>0</v>
      </c>
      <c r="X134" s="94">
        <f>COUNTIF($A$81:$G$81,"9")</f>
        <v>0</v>
      </c>
      <c r="Y134" s="94">
        <f>COUNTIF($A$84:$G$84,"9")</f>
        <v>0</v>
      </c>
      <c r="Z134" s="94">
        <f>COUNTIF($A$87:$G$87,"9")</f>
        <v>0</v>
      </c>
      <c r="AA134" s="94">
        <f>COUNTIF($A$90:$G$90,"9")</f>
        <v>0</v>
      </c>
      <c r="AB134" s="96">
        <f>SUM(A134:AA134)</f>
        <v>0</v>
      </c>
      <c r="AC134" s="97">
        <f>AB134/180</f>
        <v>0</v>
      </c>
      <c r="AD134" s="86"/>
    </row>
    <row r="135" spans="1:30" ht="38.25" x14ac:dyDescent="0.2">
      <c r="A135" s="94" t="s">
        <v>37</v>
      </c>
      <c r="B135" s="94"/>
      <c r="C135" s="94"/>
      <c r="D135" s="94"/>
      <c r="E135" s="94"/>
      <c r="F135" s="94"/>
      <c r="G135" s="94"/>
      <c r="H135" s="94"/>
      <c r="I135" s="94"/>
      <c r="J135" s="94"/>
      <c r="K135" s="94"/>
      <c r="L135" s="94"/>
      <c r="M135" s="94"/>
      <c r="N135" s="94"/>
      <c r="O135" s="86"/>
      <c r="P135" s="86"/>
      <c r="Q135" s="94"/>
      <c r="R135" s="94"/>
      <c r="S135" s="94"/>
      <c r="T135" s="94"/>
      <c r="U135" s="94"/>
      <c r="V135" s="94"/>
      <c r="W135" s="94"/>
      <c r="X135" s="94"/>
      <c r="Y135" s="96"/>
      <c r="Z135" s="97"/>
      <c r="AA135" s="86"/>
      <c r="AB135" s="95" t="s">
        <v>85</v>
      </c>
      <c r="AC135" s="95">
        <v>10</v>
      </c>
      <c r="AD135" s="86"/>
    </row>
    <row r="136" spans="1:30" x14ac:dyDescent="0.2">
      <c r="A136" s="94">
        <f>COUNTIF(A12:G12,"10")</f>
        <v>0</v>
      </c>
      <c r="B136" s="94">
        <f>COUNTIF(A15:G15,"10")</f>
        <v>0</v>
      </c>
      <c r="C136" s="94">
        <f>COUNTIF(A18:G18,"10")</f>
        <v>0</v>
      </c>
      <c r="D136" s="94">
        <f>COUNTIF(A21:G21,"10")</f>
        <v>0</v>
      </c>
      <c r="E136" s="94">
        <f>COUNTIF(A24:G24,"10")</f>
        <v>0</v>
      </c>
      <c r="F136" s="94">
        <f>COUNTIF(A27:G27,"10")</f>
        <v>0</v>
      </c>
      <c r="G136" s="94">
        <f>COUNTIF(A30:G30,"10")</f>
        <v>0</v>
      </c>
      <c r="H136" s="94">
        <f>COUNTIF(A33:G33,"10")</f>
        <v>0</v>
      </c>
      <c r="I136" s="94">
        <f>COUNTIF(A36:G36,"10")</f>
        <v>0</v>
      </c>
      <c r="J136" s="94">
        <f>COUNTIF(A39:G39,"10")</f>
        <v>0</v>
      </c>
      <c r="K136" s="94">
        <f>COUNTIF(A42:G42,"10")</f>
        <v>0</v>
      </c>
      <c r="L136" s="94">
        <f>COUNTIF(A45:G45,"10")</f>
        <v>0</v>
      </c>
      <c r="M136" s="94">
        <f>COUNTIF(A48:G48,"10")</f>
        <v>0</v>
      </c>
      <c r="N136" s="94">
        <f>COUNTIF(A51:G51,"10")</f>
        <v>0</v>
      </c>
      <c r="O136" s="94">
        <f>COUNTIF($A$54:$G$54,"10")</f>
        <v>0</v>
      </c>
      <c r="P136" s="94">
        <f>COUNTIF($A$57:$G$57,"10")</f>
        <v>0</v>
      </c>
      <c r="Q136" s="94">
        <f>COUNTIF($A$60:$G$60,"10")</f>
        <v>0</v>
      </c>
      <c r="R136" s="94">
        <f>COUNTIF($A$63:$G$63,"10")</f>
        <v>0</v>
      </c>
      <c r="S136" s="94">
        <f>COUNTIF($A$66:$G$66,"10")</f>
        <v>0</v>
      </c>
      <c r="T136" s="94">
        <f>COUNTIF($A$69:$G$69,"10")</f>
        <v>0</v>
      </c>
      <c r="U136" s="94">
        <f>COUNTIF($A$72:$G$72,"10")</f>
        <v>0</v>
      </c>
      <c r="V136" s="94">
        <f>COUNTIF($A$75:$G$75,"10")</f>
        <v>0</v>
      </c>
      <c r="W136" s="94">
        <f>COUNTIF($A$78:$G$78,"10")</f>
        <v>0</v>
      </c>
      <c r="X136" s="94">
        <f>COUNTIF($A$81:$G$81,"10")</f>
        <v>0</v>
      </c>
      <c r="Y136" s="94">
        <f>COUNTIF($A$84:$G$84,"10")</f>
        <v>0</v>
      </c>
      <c r="Z136" s="94">
        <f>COUNTIF($A$87:$G$87,"10")</f>
        <v>0</v>
      </c>
      <c r="AA136" s="94">
        <f>COUNTIF($A$90:$G$90,"10")</f>
        <v>0</v>
      </c>
      <c r="AB136" s="96">
        <f>SUM(A136:AA136)</f>
        <v>0</v>
      </c>
      <c r="AC136" s="97">
        <f>AB136/180</f>
        <v>0</v>
      </c>
      <c r="AD136" s="86"/>
    </row>
    <row r="137" spans="1:30" ht="38.25" x14ac:dyDescent="0.2">
      <c r="A137" s="94" t="s">
        <v>38</v>
      </c>
      <c r="B137" s="94"/>
      <c r="C137" s="94"/>
      <c r="D137" s="94"/>
      <c r="E137" s="94"/>
      <c r="F137" s="94"/>
      <c r="G137" s="94"/>
      <c r="H137" s="94"/>
      <c r="I137" s="94"/>
      <c r="J137" s="94"/>
      <c r="K137" s="94"/>
      <c r="L137" s="94"/>
      <c r="M137" s="94"/>
      <c r="N137" s="94"/>
      <c r="O137" s="86"/>
      <c r="P137" s="86"/>
      <c r="Q137" s="94"/>
      <c r="R137" s="94"/>
      <c r="S137" s="94"/>
      <c r="T137" s="94"/>
      <c r="U137" s="94"/>
      <c r="V137" s="94"/>
      <c r="W137" s="94"/>
      <c r="X137" s="94"/>
      <c r="Y137" s="96"/>
      <c r="Z137" s="97"/>
      <c r="AA137" s="86"/>
      <c r="AB137" s="95" t="s">
        <v>86</v>
      </c>
      <c r="AC137" s="95">
        <v>11</v>
      </c>
      <c r="AD137" s="86"/>
    </row>
    <row r="138" spans="1:30" x14ac:dyDescent="0.2">
      <c r="A138" s="94">
        <f>COUNTIF(A12:G12,"11")</f>
        <v>0</v>
      </c>
      <c r="B138" s="94">
        <f>COUNTIF(A15:G15,"11")</f>
        <v>0</v>
      </c>
      <c r="C138" s="94">
        <f>COUNTIF(A18:G18,"11")</f>
        <v>0</v>
      </c>
      <c r="D138" s="94">
        <f>COUNTIF(A21:G21,"11")</f>
        <v>0</v>
      </c>
      <c r="E138" s="94">
        <f>COUNTIF(A24:G24,"11")</f>
        <v>0</v>
      </c>
      <c r="F138" s="94">
        <f>COUNTIF(A27:G27,"11")</f>
        <v>0</v>
      </c>
      <c r="G138" s="94">
        <f>COUNTIF(A30:G30,"11")</f>
        <v>0</v>
      </c>
      <c r="H138" s="94">
        <f>COUNTIF(A33:G33,"11")</f>
        <v>0</v>
      </c>
      <c r="I138" s="94">
        <f>COUNTIF(A36:G36,"11")</f>
        <v>0</v>
      </c>
      <c r="J138" s="94">
        <f>COUNTIF(A39:G39,"11")</f>
        <v>0</v>
      </c>
      <c r="K138" s="94">
        <f>COUNTIF(A42:G42,"11")</f>
        <v>0</v>
      </c>
      <c r="L138" s="94">
        <f>COUNTIF(A45:G45,"11")</f>
        <v>0</v>
      </c>
      <c r="M138" s="94">
        <f>COUNTIF(A48:G48,"11")</f>
        <v>0</v>
      </c>
      <c r="N138" s="94">
        <f>COUNTIF(A51:G51,"11")</f>
        <v>0</v>
      </c>
      <c r="O138" s="94">
        <f>COUNTIF($A$54:$G$54,"11")</f>
        <v>0</v>
      </c>
      <c r="P138" s="94">
        <f>COUNTIF($A$57:$G$57,"11")</f>
        <v>0</v>
      </c>
      <c r="Q138" s="94">
        <f>COUNTIF($A$60:$G$60,"11")</f>
        <v>0</v>
      </c>
      <c r="R138" s="94">
        <f>COUNTIF($A$63:$G$63,"11")</f>
        <v>0</v>
      </c>
      <c r="S138" s="94">
        <f>COUNTIF($A$66:$G$66,"11")</f>
        <v>0</v>
      </c>
      <c r="T138" s="94">
        <f>COUNTIF($A$69:$G$69,"11")</f>
        <v>0</v>
      </c>
      <c r="U138" s="94">
        <f>COUNTIF($A$72:$G$72,"11")</f>
        <v>0</v>
      </c>
      <c r="V138" s="94">
        <f>COUNTIF($A$75:$G$75,"11")</f>
        <v>0</v>
      </c>
      <c r="W138" s="94">
        <f>COUNTIF($A$78:$G$78,"11")</f>
        <v>0</v>
      </c>
      <c r="X138" s="94">
        <f>COUNTIF($A$81:$G$81,"11")</f>
        <v>0</v>
      </c>
      <c r="Y138" s="94">
        <f>COUNTIF($A$84:$G$84,"11")</f>
        <v>0</v>
      </c>
      <c r="Z138" s="94">
        <f>COUNTIF($A$87:$G$87,"11")</f>
        <v>0</v>
      </c>
      <c r="AA138" s="94">
        <f>COUNTIF($A$90:$G$90,"11")</f>
        <v>0</v>
      </c>
      <c r="AB138" s="96">
        <f>SUM(A138:AA138)</f>
        <v>0</v>
      </c>
      <c r="AC138" s="97">
        <f>AB138/180</f>
        <v>0</v>
      </c>
      <c r="AD138" s="86"/>
    </row>
    <row r="139" spans="1:30" ht="38.25" x14ac:dyDescent="0.2">
      <c r="A139" s="94" t="s">
        <v>46</v>
      </c>
      <c r="B139" s="94"/>
      <c r="C139" s="94"/>
      <c r="D139" s="94"/>
      <c r="E139" s="94"/>
      <c r="F139" s="94"/>
      <c r="G139" s="94"/>
      <c r="H139" s="94"/>
      <c r="I139" s="94"/>
      <c r="J139" s="94"/>
      <c r="K139" s="94"/>
      <c r="L139" s="94"/>
      <c r="M139" s="94"/>
      <c r="N139" s="94"/>
      <c r="O139" s="86"/>
      <c r="P139" s="86"/>
      <c r="Q139" s="94"/>
      <c r="R139" s="94"/>
      <c r="S139" s="94"/>
      <c r="T139" s="94"/>
      <c r="U139" s="94"/>
      <c r="V139" s="94"/>
      <c r="W139" s="94"/>
      <c r="X139" s="94"/>
      <c r="Y139" s="96"/>
      <c r="Z139" s="97"/>
      <c r="AA139" s="86"/>
      <c r="AB139" s="95" t="s">
        <v>87</v>
      </c>
      <c r="AC139" s="95">
        <v>12</v>
      </c>
      <c r="AD139" s="86"/>
    </row>
    <row r="140" spans="1:30" x14ac:dyDescent="0.2">
      <c r="A140" s="94">
        <f>COUNTIF(A12:G12,"12")</f>
        <v>0</v>
      </c>
      <c r="B140" s="94">
        <f>COUNTIF(A15:G15,"12")</f>
        <v>0</v>
      </c>
      <c r="C140" s="94">
        <f>COUNTIF(A18:G18,"12")</f>
        <v>0</v>
      </c>
      <c r="D140" s="94">
        <f>COUNTIF(A21:G21,"12")</f>
        <v>0</v>
      </c>
      <c r="E140" s="94">
        <f>COUNTIF(A24:G24,"12")</f>
        <v>0</v>
      </c>
      <c r="F140" s="94">
        <f>COUNTIF(A27:G27,"12")</f>
        <v>0</v>
      </c>
      <c r="G140" s="94">
        <f>COUNTIF(A30:G30,"12")</f>
        <v>0</v>
      </c>
      <c r="H140" s="94">
        <f>COUNTIF(A33:G33,"12")</f>
        <v>0</v>
      </c>
      <c r="I140" s="94">
        <f>COUNTIF(A36:G36,"12")</f>
        <v>0</v>
      </c>
      <c r="J140" s="94">
        <f>COUNTIF(A39:G39,"12")</f>
        <v>0</v>
      </c>
      <c r="K140" s="94">
        <f>COUNTIF(A42:G42,"12")</f>
        <v>0</v>
      </c>
      <c r="L140" s="94">
        <f>COUNTIF(A45:G45,"12")</f>
        <v>0</v>
      </c>
      <c r="M140" s="94">
        <f>COUNTIF(A48:G48,"12")</f>
        <v>0</v>
      </c>
      <c r="N140" s="94">
        <f>COUNTIF(A51:G51,"12")</f>
        <v>0</v>
      </c>
      <c r="O140" s="94">
        <f>COUNTIF($A$54:$G$54,"12")</f>
        <v>0</v>
      </c>
      <c r="P140" s="94">
        <f>COUNTIF($A$57:$G$57,"12")</f>
        <v>0</v>
      </c>
      <c r="Q140" s="94">
        <f>COUNTIF($A$60:$G$60,"12")</f>
        <v>0</v>
      </c>
      <c r="R140" s="94">
        <f>COUNTIF($A$63:$G$63,"12")</f>
        <v>0</v>
      </c>
      <c r="S140" s="94">
        <f>COUNTIF($A$66:$G$66,"12")</f>
        <v>0</v>
      </c>
      <c r="T140" s="94">
        <f>COUNTIF($A$69:$G$69,"12")</f>
        <v>0</v>
      </c>
      <c r="U140" s="94">
        <f>COUNTIF($A$72:$G$72,"12")</f>
        <v>0</v>
      </c>
      <c r="V140" s="94">
        <f>COUNTIF($A$75:$G$75,"12")</f>
        <v>0</v>
      </c>
      <c r="W140" s="94">
        <f>COUNTIF($A$78:$G$78,"12")</f>
        <v>0</v>
      </c>
      <c r="X140" s="94">
        <f>COUNTIF($A$81:$G$81,"12")</f>
        <v>0</v>
      </c>
      <c r="Y140" s="94">
        <f>COUNTIF($A$84:$G$84,"12")</f>
        <v>0</v>
      </c>
      <c r="Z140" s="94">
        <f>COUNTIF($A$87:$G$87,"12")</f>
        <v>0</v>
      </c>
      <c r="AA140" s="94">
        <f>COUNTIF($A$90:$G$90,"12")</f>
        <v>0</v>
      </c>
      <c r="AB140" s="96">
        <f>SUM(A140:AA140)</f>
        <v>0</v>
      </c>
      <c r="AC140" s="97">
        <f>AB140/180</f>
        <v>0</v>
      </c>
      <c r="AD140" s="86"/>
    </row>
    <row r="141" spans="1:30" ht="38.25" x14ac:dyDescent="0.2">
      <c r="A141" s="94" t="s">
        <v>47</v>
      </c>
      <c r="B141" s="94"/>
      <c r="C141" s="94"/>
      <c r="D141" s="94"/>
      <c r="E141" s="94"/>
      <c r="F141" s="94"/>
      <c r="G141" s="94"/>
      <c r="H141" s="94"/>
      <c r="I141" s="94"/>
      <c r="J141" s="94"/>
      <c r="K141" s="94"/>
      <c r="L141" s="94"/>
      <c r="M141" s="94"/>
      <c r="N141" s="94"/>
      <c r="O141" s="86"/>
      <c r="P141" s="86"/>
      <c r="Q141" s="94"/>
      <c r="R141" s="94"/>
      <c r="S141" s="94"/>
      <c r="T141" s="94"/>
      <c r="U141" s="94"/>
      <c r="V141" s="94"/>
      <c r="W141" s="94"/>
      <c r="X141" s="94"/>
      <c r="Y141" s="96"/>
      <c r="Z141" s="97"/>
      <c r="AA141" s="86"/>
      <c r="AB141" s="95" t="s">
        <v>88</v>
      </c>
      <c r="AC141" s="95">
        <v>13</v>
      </c>
      <c r="AD141" s="86"/>
    </row>
    <row r="142" spans="1:30" x14ac:dyDescent="0.2">
      <c r="A142" s="94">
        <f>COUNTIF(A12:G12,"13")</f>
        <v>0</v>
      </c>
      <c r="B142" s="94">
        <f>COUNTIF(A15:G15,"13")</f>
        <v>0</v>
      </c>
      <c r="C142" s="94">
        <f>COUNTIF(A18:G18,"13")</f>
        <v>0</v>
      </c>
      <c r="D142" s="94">
        <f>COUNTIF(A21:G21,"13")</f>
        <v>0</v>
      </c>
      <c r="E142" s="94">
        <f>COUNTIF(A24:G24,"13")</f>
        <v>0</v>
      </c>
      <c r="F142" s="94">
        <f>COUNTIF(A27:G27,"13")</f>
        <v>0</v>
      </c>
      <c r="G142" s="94">
        <f>COUNTIF(A30:G30,"13")</f>
        <v>0</v>
      </c>
      <c r="H142" s="94">
        <f>COUNTIF(A33:G33,"13")</f>
        <v>0</v>
      </c>
      <c r="I142" s="94">
        <f>COUNTIF(A36:G36,"13")</f>
        <v>0</v>
      </c>
      <c r="J142" s="94">
        <f>COUNTIF(A39:G39,"13")</f>
        <v>0</v>
      </c>
      <c r="K142" s="94">
        <f>COUNTIF(A42:G42,"13")</f>
        <v>0</v>
      </c>
      <c r="L142" s="94">
        <f>COUNTIF(A45:G45,"13")</f>
        <v>0</v>
      </c>
      <c r="M142" s="94">
        <f>COUNTIF(A48:G48,"13")</f>
        <v>0</v>
      </c>
      <c r="N142" s="94">
        <f>COUNTIF(A51:G51,"13")</f>
        <v>0</v>
      </c>
      <c r="O142" s="94">
        <f>COUNTIF($A$54:$G$54,"13")</f>
        <v>0</v>
      </c>
      <c r="P142" s="94">
        <f>COUNTIF($A$57:$G$57,"13")</f>
        <v>0</v>
      </c>
      <c r="Q142" s="94">
        <f>COUNTIF($A$60:$G$60,"13")</f>
        <v>0</v>
      </c>
      <c r="R142" s="94">
        <f>COUNTIF($A$63:$G$63,"13")</f>
        <v>0</v>
      </c>
      <c r="S142" s="94">
        <f>COUNTIF($A$66:$G$66,"13")</f>
        <v>0</v>
      </c>
      <c r="T142" s="94">
        <f>COUNTIF($A$69:$G$69,"13")</f>
        <v>0</v>
      </c>
      <c r="U142" s="94">
        <f>COUNTIF($A$72:$G$72,"13")</f>
        <v>0</v>
      </c>
      <c r="V142" s="94">
        <f>COUNTIF($A$75:$G$75,"13")</f>
        <v>0</v>
      </c>
      <c r="W142" s="94">
        <f>COUNTIF($A$78:$G$78,"13")</f>
        <v>0</v>
      </c>
      <c r="X142" s="94">
        <f>COUNTIF($A$81:$G$81,"13")</f>
        <v>0</v>
      </c>
      <c r="Y142" s="94">
        <f>COUNTIF($A$84:$G$84,"13")</f>
        <v>0</v>
      </c>
      <c r="Z142" s="94">
        <f>COUNTIF($A$87:$G$87,"13")</f>
        <v>0</v>
      </c>
      <c r="AA142" s="94">
        <f>COUNTIF($A$90:$G$90,"13")</f>
        <v>0</v>
      </c>
      <c r="AB142" s="96">
        <f>SUM(A142:AA142)</f>
        <v>0</v>
      </c>
      <c r="AC142" s="97">
        <f>AB142/180</f>
        <v>0</v>
      </c>
      <c r="AD142" s="86"/>
    </row>
    <row r="143" spans="1:30" ht="38.25" x14ac:dyDescent="0.2">
      <c r="A143" s="94" t="s">
        <v>48</v>
      </c>
      <c r="B143" s="94"/>
      <c r="C143" s="94"/>
      <c r="D143" s="94"/>
      <c r="E143" s="94"/>
      <c r="F143" s="94"/>
      <c r="G143" s="94"/>
      <c r="H143" s="94"/>
      <c r="I143" s="94"/>
      <c r="J143" s="94"/>
      <c r="K143" s="94"/>
      <c r="L143" s="94"/>
      <c r="M143" s="94"/>
      <c r="N143" s="94"/>
      <c r="O143" s="86"/>
      <c r="P143" s="86"/>
      <c r="Q143" s="94"/>
      <c r="R143" s="94"/>
      <c r="S143" s="94"/>
      <c r="T143" s="94"/>
      <c r="U143" s="94"/>
      <c r="V143" s="94"/>
      <c r="W143" s="94"/>
      <c r="X143" s="94"/>
      <c r="Y143" s="96"/>
      <c r="Z143" s="97"/>
      <c r="AA143" s="86"/>
      <c r="AB143" s="95" t="s">
        <v>89</v>
      </c>
      <c r="AC143" s="95">
        <v>14</v>
      </c>
      <c r="AD143" s="86"/>
    </row>
    <row r="144" spans="1:30" x14ac:dyDescent="0.2">
      <c r="A144" s="94">
        <f>COUNTIF(A12:G12,"14")</f>
        <v>0</v>
      </c>
      <c r="B144" s="94">
        <f>COUNTIF(A15:G15,"14")</f>
        <v>0</v>
      </c>
      <c r="C144" s="94">
        <f>COUNTIF(A18:G18,"14")</f>
        <v>0</v>
      </c>
      <c r="D144" s="94">
        <f>COUNTIF(A21:G21,"14")</f>
        <v>0</v>
      </c>
      <c r="E144" s="94">
        <f>COUNTIF(A24:G24,"14")</f>
        <v>0</v>
      </c>
      <c r="F144" s="94">
        <f>COUNTIF(A27:G27,"14")</f>
        <v>0</v>
      </c>
      <c r="G144" s="94">
        <f>COUNTIF(A30:G30,"14")</f>
        <v>0</v>
      </c>
      <c r="H144" s="94">
        <f>COUNTIF(A33:G33,"14")</f>
        <v>0</v>
      </c>
      <c r="I144" s="94">
        <f>COUNTIF(A36:G36,"14")</f>
        <v>0</v>
      </c>
      <c r="J144" s="94">
        <f>COUNTIF(A39:G39,"14")</f>
        <v>0</v>
      </c>
      <c r="K144" s="94">
        <f>COUNTIF(A42:G42,"14")</f>
        <v>0</v>
      </c>
      <c r="L144" s="94">
        <f>COUNTIF(A45:G45,"14")</f>
        <v>0</v>
      </c>
      <c r="M144" s="94">
        <f>COUNTIF(A48:G48,"14")</f>
        <v>0</v>
      </c>
      <c r="N144" s="94">
        <f>COUNTIF(A51:G51,"14")</f>
        <v>0</v>
      </c>
      <c r="O144" s="94">
        <f>COUNTIF($A$54:$G$54,"14")</f>
        <v>0</v>
      </c>
      <c r="P144" s="94">
        <f>COUNTIF($A$57:$G$57,"14")</f>
        <v>0</v>
      </c>
      <c r="Q144" s="94">
        <f>COUNTIF($A$60:$G$60,"14")</f>
        <v>0</v>
      </c>
      <c r="R144" s="94">
        <f>COUNTIF($A$63:$G$63,"14")</f>
        <v>0</v>
      </c>
      <c r="S144" s="94">
        <f>COUNTIF($A$66:$G$66,"14")</f>
        <v>0</v>
      </c>
      <c r="T144" s="94">
        <f>COUNTIF($A$69:$G$69,"14")</f>
        <v>0</v>
      </c>
      <c r="U144" s="94">
        <f>COUNTIF($A$72:$G$72,"14")</f>
        <v>0</v>
      </c>
      <c r="V144" s="94">
        <f>COUNTIF($A$75:$G$75,"14")</f>
        <v>0</v>
      </c>
      <c r="W144" s="94">
        <f>COUNTIF($A$78:$G$78,"14")</f>
        <v>0</v>
      </c>
      <c r="X144" s="94">
        <f>COUNTIF($A$81:$G$81,"14")</f>
        <v>0</v>
      </c>
      <c r="Y144" s="94">
        <f>COUNTIF($A$84:$G$84,"14")</f>
        <v>0</v>
      </c>
      <c r="Z144" s="94">
        <f>COUNTIF($A$87:$G$87,"14")</f>
        <v>0</v>
      </c>
      <c r="AA144" s="94">
        <f>COUNTIF($A$90:$G$90,"14")</f>
        <v>0</v>
      </c>
      <c r="AB144" s="96">
        <f>SUM(A144:AA144)</f>
        <v>0</v>
      </c>
      <c r="AC144" s="97">
        <f>AB144/180</f>
        <v>0</v>
      </c>
      <c r="AD144" s="86"/>
    </row>
    <row r="145" spans="1:30" ht="38.25" x14ac:dyDescent="0.2">
      <c r="A145" s="94" t="s">
        <v>49</v>
      </c>
      <c r="B145" s="94"/>
      <c r="C145" s="94"/>
      <c r="D145" s="94"/>
      <c r="E145" s="94"/>
      <c r="F145" s="94"/>
      <c r="G145" s="94"/>
      <c r="H145" s="94"/>
      <c r="I145" s="94"/>
      <c r="J145" s="94"/>
      <c r="K145" s="94"/>
      <c r="L145" s="94"/>
      <c r="M145" s="94"/>
      <c r="N145" s="94"/>
      <c r="O145" s="86"/>
      <c r="P145" s="86"/>
      <c r="Q145" s="94"/>
      <c r="R145" s="94"/>
      <c r="S145" s="94"/>
      <c r="T145" s="94"/>
      <c r="U145" s="94"/>
      <c r="V145" s="94"/>
      <c r="W145" s="94"/>
      <c r="X145" s="94"/>
      <c r="Y145" s="96"/>
      <c r="Z145" s="97"/>
      <c r="AA145" s="86"/>
      <c r="AB145" s="95" t="s">
        <v>90</v>
      </c>
      <c r="AC145" s="95">
        <v>15</v>
      </c>
      <c r="AD145" s="86"/>
    </row>
    <row r="146" spans="1:30" x14ac:dyDescent="0.2">
      <c r="A146" s="94">
        <f>COUNTIF(A12:G12,"15")</f>
        <v>0</v>
      </c>
      <c r="B146" s="94">
        <f>COUNTIF(A15:G15,"15")</f>
        <v>0</v>
      </c>
      <c r="C146" s="94">
        <f>COUNTIF(A18:G18,"15")</f>
        <v>0</v>
      </c>
      <c r="D146" s="94">
        <f>COUNTIF(A21:G21,"15")</f>
        <v>0</v>
      </c>
      <c r="E146" s="94">
        <f>COUNTIF(A24:G24,"15")</f>
        <v>0</v>
      </c>
      <c r="F146" s="94">
        <f>COUNTIF(A27:G27,"15")</f>
        <v>0</v>
      </c>
      <c r="G146" s="94">
        <f>COUNTIF(A30:G30,"15")</f>
        <v>0</v>
      </c>
      <c r="H146" s="94">
        <f>COUNTIF(A33:G33,"15")</f>
        <v>0</v>
      </c>
      <c r="I146" s="94">
        <f>COUNTIF(A36:G36,"15")</f>
        <v>0</v>
      </c>
      <c r="J146" s="94">
        <f>COUNTIF(A39:G39,"15")</f>
        <v>0</v>
      </c>
      <c r="K146" s="94">
        <f>COUNTIF(A42:G42,"15")</f>
        <v>0</v>
      </c>
      <c r="L146" s="94">
        <f>COUNTIF(A45:G45,"15")</f>
        <v>0</v>
      </c>
      <c r="M146" s="94">
        <f>COUNTIF(A48:G48,"15")</f>
        <v>0</v>
      </c>
      <c r="N146" s="94">
        <f>COUNTIF(A51:G51,"15")</f>
        <v>0</v>
      </c>
      <c r="O146" s="94">
        <f>COUNTIF($A$54:$G$54,"15")</f>
        <v>0</v>
      </c>
      <c r="P146" s="94">
        <f>COUNTIF($A$57:$G$57,"15")</f>
        <v>0</v>
      </c>
      <c r="Q146" s="94">
        <f>COUNTIF($A$60:$G$60,"15")</f>
        <v>0</v>
      </c>
      <c r="R146" s="94">
        <f>COUNTIF($A$63:$G$63,"15")</f>
        <v>0</v>
      </c>
      <c r="S146" s="94">
        <f>COUNTIF($A$66:$G$66,"15")</f>
        <v>0</v>
      </c>
      <c r="T146" s="94">
        <f>COUNTIF($A$69:$G$69,"15")</f>
        <v>0</v>
      </c>
      <c r="U146" s="94">
        <f>COUNTIF($A$72:$G$72,"15")</f>
        <v>0</v>
      </c>
      <c r="V146" s="94">
        <f>COUNTIF($A$75:$G$75,"15")</f>
        <v>0</v>
      </c>
      <c r="W146" s="94">
        <f>COUNTIF($A$78:$G$78,"15")</f>
        <v>0</v>
      </c>
      <c r="X146" s="94">
        <f>COUNTIF($A$81:$G$81,"15")</f>
        <v>0</v>
      </c>
      <c r="Y146" s="94">
        <f>COUNTIF($A$84:$G$84,"15")</f>
        <v>0</v>
      </c>
      <c r="Z146" s="94">
        <f>COUNTIF($A$87:$G$87,"15")</f>
        <v>0</v>
      </c>
      <c r="AA146" s="94">
        <f>COUNTIF($A$90:$G$90,"15")</f>
        <v>0</v>
      </c>
      <c r="AB146" s="96">
        <f>SUM(A146:AA146)</f>
        <v>0</v>
      </c>
      <c r="AC146" s="97">
        <f>AB146/180</f>
        <v>0</v>
      </c>
      <c r="AD146" s="86"/>
    </row>
    <row r="147" spans="1:30" ht="38.25" x14ac:dyDescent="0.2">
      <c r="A147" s="94" t="s">
        <v>50</v>
      </c>
      <c r="B147" s="94"/>
      <c r="C147" s="94"/>
      <c r="D147" s="94"/>
      <c r="E147" s="94"/>
      <c r="F147" s="94"/>
      <c r="G147" s="94"/>
      <c r="H147" s="94"/>
      <c r="I147" s="94"/>
      <c r="J147" s="94"/>
      <c r="K147" s="94"/>
      <c r="L147" s="94"/>
      <c r="M147" s="94"/>
      <c r="N147" s="94"/>
      <c r="O147" s="86"/>
      <c r="P147" s="86"/>
      <c r="Q147" s="94"/>
      <c r="R147" s="94"/>
      <c r="S147" s="94"/>
      <c r="T147" s="94"/>
      <c r="U147" s="94"/>
      <c r="V147" s="94"/>
      <c r="W147" s="94"/>
      <c r="X147" s="94"/>
      <c r="Y147" s="96"/>
      <c r="Z147" s="97"/>
      <c r="AA147" s="86"/>
      <c r="AB147" s="95" t="s">
        <v>91</v>
      </c>
      <c r="AC147" s="95">
        <v>16</v>
      </c>
      <c r="AD147" s="86"/>
    </row>
    <row r="148" spans="1:30" x14ac:dyDescent="0.2">
      <c r="A148" s="94">
        <f>COUNTIF(A12:G12,"16")</f>
        <v>0</v>
      </c>
      <c r="B148" s="94">
        <f>COUNTIF(A15:G15,"16")</f>
        <v>0</v>
      </c>
      <c r="C148" s="94">
        <f>COUNTIF(A18:G18,"16")</f>
        <v>0</v>
      </c>
      <c r="D148" s="94">
        <f>COUNTIF(A21:G21,"16")</f>
        <v>0</v>
      </c>
      <c r="E148" s="94">
        <f>COUNTIF(A24:G24,"16")</f>
        <v>0</v>
      </c>
      <c r="F148" s="94">
        <f>COUNTIF(A27:G27,"16")</f>
        <v>0</v>
      </c>
      <c r="G148" s="94">
        <f>COUNTIF(A30:G30,"16")</f>
        <v>0</v>
      </c>
      <c r="H148" s="94">
        <f>COUNTIF(A33:G33,"16")</f>
        <v>0</v>
      </c>
      <c r="I148" s="94">
        <f>COUNTIF(A36:G36,"16")</f>
        <v>0</v>
      </c>
      <c r="J148" s="94">
        <f>COUNTIF(A39:G39,"16")</f>
        <v>0</v>
      </c>
      <c r="K148" s="94">
        <f>COUNTIF(A42:G42,"16")</f>
        <v>0</v>
      </c>
      <c r="L148" s="94">
        <f>COUNTIF(A45:G45,"16")</f>
        <v>0</v>
      </c>
      <c r="M148" s="94">
        <f>COUNTIF(A48:G48,"16")</f>
        <v>0</v>
      </c>
      <c r="N148" s="94">
        <f>COUNTIF(A51:G51,"16")</f>
        <v>0</v>
      </c>
      <c r="O148" s="94">
        <f>COUNTIF($A$54:$G$54,"16")</f>
        <v>0</v>
      </c>
      <c r="P148" s="94">
        <f>COUNTIF($A$57:$G$57,"16")</f>
        <v>0</v>
      </c>
      <c r="Q148" s="94">
        <f>COUNTIF($A$60:$G$60,"16")</f>
        <v>0</v>
      </c>
      <c r="R148" s="94">
        <f>COUNTIF($A$63:$G$63,"16")</f>
        <v>0</v>
      </c>
      <c r="S148" s="94">
        <f>COUNTIF($A$66:$G$66,"16")</f>
        <v>0</v>
      </c>
      <c r="T148" s="94">
        <f>COUNTIF($A$69:$G$69,"16")</f>
        <v>0</v>
      </c>
      <c r="U148" s="94">
        <f>COUNTIF($A$72:$G$72,"16")</f>
        <v>0</v>
      </c>
      <c r="V148" s="94">
        <f>COUNTIF($A$75:$G$75,"16")</f>
        <v>0</v>
      </c>
      <c r="W148" s="94">
        <f>COUNTIF($A$78:$G$78,"16")</f>
        <v>0</v>
      </c>
      <c r="X148" s="94">
        <f>COUNTIF($A$81:$G$81,"16")</f>
        <v>0</v>
      </c>
      <c r="Y148" s="94">
        <f>COUNTIF($A$84:$G$84,"16")</f>
        <v>0</v>
      </c>
      <c r="Z148" s="94">
        <f>COUNTIF($A$87:$G$87,"16")</f>
        <v>0</v>
      </c>
      <c r="AA148" s="94">
        <f>COUNTIF($A$90:$G$90,"16")</f>
        <v>0</v>
      </c>
      <c r="AB148" s="96">
        <f>SUM(A148:AA148)</f>
        <v>0</v>
      </c>
      <c r="AC148" s="97">
        <f>AB148/180</f>
        <v>0</v>
      </c>
      <c r="AD148" s="86"/>
    </row>
    <row r="149" spans="1:30" ht="38.25" x14ac:dyDescent="0.2">
      <c r="A149" s="94" t="s">
        <v>51</v>
      </c>
      <c r="B149" s="94"/>
      <c r="C149" s="94"/>
      <c r="D149" s="94"/>
      <c r="E149" s="94"/>
      <c r="F149" s="94"/>
      <c r="G149" s="94"/>
      <c r="H149" s="94"/>
      <c r="I149" s="94"/>
      <c r="J149" s="94"/>
      <c r="K149" s="94"/>
      <c r="L149" s="94"/>
      <c r="M149" s="94"/>
      <c r="N149" s="94"/>
      <c r="O149" s="86"/>
      <c r="P149" s="86"/>
      <c r="Q149" s="94"/>
      <c r="R149" s="94"/>
      <c r="S149" s="94"/>
      <c r="T149" s="94"/>
      <c r="U149" s="94"/>
      <c r="V149" s="94"/>
      <c r="W149" s="94"/>
      <c r="X149" s="94"/>
      <c r="Y149" s="96"/>
      <c r="Z149" s="97"/>
      <c r="AA149" s="86"/>
      <c r="AB149" s="95" t="s">
        <v>92</v>
      </c>
      <c r="AC149" s="95">
        <v>17</v>
      </c>
      <c r="AD149" s="86"/>
    </row>
    <row r="150" spans="1:30" x14ac:dyDescent="0.2">
      <c r="A150" s="94">
        <f>COUNTIF(A12:G12,"17")</f>
        <v>0</v>
      </c>
      <c r="B150" s="94">
        <f>COUNTIF(A15:G15,"17")</f>
        <v>0</v>
      </c>
      <c r="C150" s="94">
        <f>COUNTIF(A18:G18,"17")</f>
        <v>0</v>
      </c>
      <c r="D150" s="94">
        <f>COUNTIF(A21:G21,"17")</f>
        <v>0</v>
      </c>
      <c r="E150" s="94">
        <f>COUNTIF(A24:G24,"17")</f>
        <v>0</v>
      </c>
      <c r="F150" s="94">
        <f>COUNTIF(A27:G27,"17")</f>
        <v>0</v>
      </c>
      <c r="G150" s="94">
        <f>COUNTIF(A30:G30,"17")</f>
        <v>0</v>
      </c>
      <c r="H150" s="94">
        <f>COUNTIF(A33:G33,"17")</f>
        <v>0</v>
      </c>
      <c r="I150" s="94">
        <f>COUNTIF(A36:G36,"17")</f>
        <v>0</v>
      </c>
      <c r="J150" s="94">
        <f>COUNTIF(A39:G39,"17")</f>
        <v>0</v>
      </c>
      <c r="K150" s="94">
        <f>COUNTIF(A42:G42,"17")</f>
        <v>0</v>
      </c>
      <c r="L150" s="94">
        <f>COUNTIF(A45:G45,"17")</f>
        <v>0</v>
      </c>
      <c r="M150" s="94">
        <f>COUNTIF(A48:G48,"17")</f>
        <v>0</v>
      </c>
      <c r="N150" s="94">
        <f>COUNTIF(A51:G51,"17")</f>
        <v>0</v>
      </c>
      <c r="O150" s="94">
        <f>COUNTIF($A$54:$G$54,"17")</f>
        <v>0</v>
      </c>
      <c r="P150" s="94">
        <f>COUNTIF($A$57:$G$57,"17")</f>
        <v>0</v>
      </c>
      <c r="Q150" s="94">
        <f>COUNTIF($A$60:$G$60,"17")</f>
        <v>0</v>
      </c>
      <c r="R150" s="94">
        <f>COUNTIF($A$63:$G$63,"17")</f>
        <v>0</v>
      </c>
      <c r="S150" s="94">
        <f>COUNTIF($A$66:$G$66,"17")</f>
        <v>0</v>
      </c>
      <c r="T150" s="94">
        <f>COUNTIF($A$69:$G$69,"17")</f>
        <v>0</v>
      </c>
      <c r="U150" s="94">
        <f>COUNTIF($A$72:$G$72,"17")</f>
        <v>0</v>
      </c>
      <c r="V150" s="94">
        <f>COUNTIF($A$75:$G$75,"17")</f>
        <v>0</v>
      </c>
      <c r="W150" s="94">
        <f>COUNTIF($A$78:$G$78,"17")</f>
        <v>0</v>
      </c>
      <c r="X150" s="94">
        <f>COUNTIF($A$81:$G$81,"17")</f>
        <v>0</v>
      </c>
      <c r="Y150" s="94">
        <f>COUNTIF($A$84:$G$84,"17")</f>
        <v>0</v>
      </c>
      <c r="Z150" s="94">
        <f>COUNTIF($A$87:$G$87,"17")</f>
        <v>0</v>
      </c>
      <c r="AA150" s="94">
        <f>COUNTIF($A$90:$G$90,"17")</f>
        <v>0</v>
      </c>
      <c r="AB150" s="96">
        <f>SUM(A150:AA150)</f>
        <v>0</v>
      </c>
      <c r="AC150" s="97">
        <f>AB150/180</f>
        <v>0</v>
      </c>
      <c r="AD150" s="86"/>
    </row>
    <row r="151" spans="1:30" ht="38.25" x14ac:dyDescent="0.2">
      <c r="A151" s="94" t="s">
        <v>52</v>
      </c>
      <c r="B151" s="94"/>
      <c r="C151" s="94"/>
      <c r="D151" s="94"/>
      <c r="E151" s="94"/>
      <c r="F151" s="94"/>
      <c r="G151" s="94"/>
      <c r="H151" s="94"/>
      <c r="I151" s="94"/>
      <c r="J151" s="94"/>
      <c r="K151" s="94"/>
      <c r="L151" s="94"/>
      <c r="M151" s="94"/>
      <c r="N151" s="94"/>
      <c r="O151" s="86"/>
      <c r="P151" s="86"/>
      <c r="Q151" s="94"/>
      <c r="R151" s="94"/>
      <c r="S151" s="94"/>
      <c r="T151" s="94"/>
      <c r="U151" s="94"/>
      <c r="V151" s="94"/>
      <c r="W151" s="94"/>
      <c r="X151" s="94"/>
      <c r="Y151" s="96"/>
      <c r="Z151" s="97"/>
      <c r="AA151" s="86"/>
      <c r="AB151" s="95" t="s">
        <v>93</v>
      </c>
      <c r="AC151" s="95">
        <v>18</v>
      </c>
      <c r="AD151" s="86"/>
    </row>
    <row r="152" spans="1:30" x14ac:dyDescent="0.2">
      <c r="A152" s="94">
        <f>COUNTIF(A12:G12,"18")</f>
        <v>0</v>
      </c>
      <c r="B152" s="94">
        <f>COUNTIF(A15:G15,"17")</f>
        <v>0</v>
      </c>
      <c r="C152" s="94">
        <f>COUNTIF(A18:G18,"18")</f>
        <v>0</v>
      </c>
      <c r="D152" s="94">
        <f>COUNTIF(A21:G21,"18")</f>
        <v>0</v>
      </c>
      <c r="E152" s="94">
        <f>COUNTIF(A24:G24,"18")</f>
        <v>0</v>
      </c>
      <c r="F152" s="94">
        <f>COUNTIF(A27:G27,"18")</f>
        <v>0</v>
      </c>
      <c r="G152" s="94">
        <f>COUNTIF(A30:G30,"18")</f>
        <v>0</v>
      </c>
      <c r="H152" s="94">
        <f>COUNTIF(A33:G33,"18")</f>
        <v>0</v>
      </c>
      <c r="I152" s="94">
        <f>COUNTIF(A36:G36,"18")</f>
        <v>0</v>
      </c>
      <c r="J152" s="94">
        <f>COUNTIF(A39:G39,"18")</f>
        <v>0</v>
      </c>
      <c r="K152" s="94">
        <f>COUNTIF(A42:G42,"18")</f>
        <v>0</v>
      </c>
      <c r="L152" s="94">
        <f>COUNTIF(A45:G45,"18")</f>
        <v>0</v>
      </c>
      <c r="M152" s="94">
        <f>COUNTIF(A48:G48,"18")</f>
        <v>0</v>
      </c>
      <c r="N152" s="94">
        <f>COUNTIF(A51:G51,"18")</f>
        <v>0</v>
      </c>
      <c r="O152" s="94">
        <f>COUNTIF($A$54:$G$54,"18")</f>
        <v>0</v>
      </c>
      <c r="P152" s="94">
        <f>COUNTIF($A$57:$G$57,"18")</f>
        <v>0</v>
      </c>
      <c r="Q152" s="94">
        <f>COUNTIF($A$60:$G$60,"18")</f>
        <v>0</v>
      </c>
      <c r="R152" s="94">
        <f>COUNTIF($A$63:$G$63,"18")</f>
        <v>0</v>
      </c>
      <c r="S152" s="94">
        <f>COUNTIF($A$66:$G$66,"18")</f>
        <v>0</v>
      </c>
      <c r="T152" s="94">
        <f>COUNTIF($A$69:$G$69,"18")</f>
        <v>0</v>
      </c>
      <c r="U152" s="94">
        <f>COUNTIF($A$72:$G$72,"18")</f>
        <v>0</v>
      </c>
      <c r="V152" s="94">
        <f>COUNTIF($A$75:$G$75,"18")</f>
        <v>0</v>
      </c>
      <c r="W152" s="94">
        <f>COUNTIF($A$78:$G$78,"18")</f>
        <v>0</v>
      </c>
      <c r="X152" s="94">
        <f>COUNTIF($A$81:$G$81,"18")</f>
        <v>0</v>
      </c>
      <c r="Y152" s="94">
        <f>COUNTIF($A$84:$G$84,"18")</f>
        <v>0</v>
      </c>
      <c r="Z152" s="94">
        <f>COUNTIF($A$87:$G$87,"18")</f>
        <v>0</v>
      </c>
      <c r="AA152" s="94">
        <f>COUNTIF($A$90:$G$90,"18")</f>
        <v>0</v>
      </c>
      <c r="AB152" s="96">
        <f>SUM(A152:AA152)</f>
        <v>0</v>
      </c>
      <c r="AC152" s="97">
        <f>AB152/180</f>
        <v>0</v>
      </c>
      <c r="AD152" s="86"/>
    </row>
    <row r="153" spans="1:30" ht="38.25" x14ac:dyDescent="0.2">
      <c r="A153" s="94" t="s">
        <v>53</v>
      </c>
      <c r="B153" s="94"/>
      <c r="C153" s="94"/>
      <c r="D153" s="94"/>
      <c r="E153" s="94"/>
      <c r="F153" s="94"/>
      <c r="G153" s="94"/>
      <c r="H153" s="94"/>
      <c r="I153" s="94"/>
      <c r="J153" s="94"/>
      <c r="K153" s="94"/>
      <c r="L153" s="94"/>
      <c r="M153" s="94"/>
      <c r="N153" s="94"/>
      <c r="O153" s="86"/>
      <c r="P153" s="86"/>
      <c r="Q153" s="94"/>
      <c r="R153" s="94"/>
      <c r="S153" s="94"/>
      <c r="T153" s="94"/>
      <c r="U153" s="94"/>
      <c r="V153" s="94"/>
      <c r="W153" s="94"/>
      <c r="X153" s="94"/>
      <c r="Y153" s="96"/>
      <c r="Z153" s="97"/>
      <c r="AA153" s="86"/>
      <c r="AB153" s="95" t="s">
        <v>94</v>
      </c>
      <c r="AC153" s="95">
        <v>19</v>
      </c>
      <c r="AD153" s="86"/>
    </row>
    <row r="154" spans="1:30" x14ac:dyDescent="0.2">
      <c r="A154" s="94">
        <f>COUNTIF(A12:G12,"19")</f>
        <v>0</v>
      </c>
      <c r="B154" s="94">
        <f>COUNTIF(A15:G15,"19")</f>
        <v>0</v>
      </c>
      <c r="C154" s="94">
        <f>COUNTIF(A18:G18,"19")</f>
        <v>0</v>
      </c>
      <c r="D154" s="94">
        <f>COUNTIF(A21:G21,"19")</f>
        <v>0</v>
      </c>
      <c r="E154" s="94">
        <f>COUNTIF(A24:G24,"19")</f>
        <v>0</v>
      </c>
      <c r="F154" s="94">
        <f>COUNTIF(A27:G27,"19")</f>
        <v>0</v>
      </c>
      <c r="G154" s="94">
        <f>COUNTIF(A30:G30,"19")</f>
        <v>0</v>
      </c>
      <c r="H154" s="94">
        <f>COUNTIF(A33:G33,"19")</f>
        <v>0</v>
      </c>
      <c r="I154" s="94">
        <f>COUNTIF(A36:G36,"19")</f>
        <v>0</v>
      </c>
      <c r="J154" s="94">
        <f>COUNTIF(A39:G39,"19")</f>
        <v>0</v>
      </c>
      <c r="K154" s="94">
        <f>COUNTIF(A42:G42,"19")</f>
        <v>0</v>
      </c>
      <c r="L154" s="94">
        <f>COUNTIF(A45:G45,"19")</f>
        <v>0</v>
      </c>
      <c r="M154" s="94">
        <f>COUNTIF(A48:G48,"19")</f>
        <v>0</v>
      </c>
      <c r="N154" s="94">
        <f>COUNTIF(A51:G51,"19")</f>
        <v>0</v>
      </c>
      <c r="O154" s="94">
        <f>COUNTIF($A$54:$G$54,"19")</f>
        <v>0</v>
      </c>
      <c r="P154" s="94">
        <f>COUNTIF($A$57:$G$57,"19")</f>
        <v>0</v>
      </c>
      <c r="Q154" s="94">
        <f>COUNTIF($A$60:$G$60,"19")</f>
        <v>0</v>
      </c>
      <c r="R154" s="94">
        <f>COUNTIF($A$63:$G$63,"19")</f>
        <v>0</v>
      </c>
      <c r="S154" s="94">
        <f>COUNTIF($A$66:$G$66,"19")</f>
        <v>0</v>
      </c>
      <c r="T154" s="94">
        <f>COUNTIF($A$69:$G$69,"19")</f>
        <v>0</v>
      </c>
      <c r="U154" s="94">
        <f>COUNTIF($A$72:$G$72,"19")</f>
        <v>0</v>
      </c>
      <c r="V154" s="94">
        <f>COUNTIF($A$75:$G$75,"19")</f>
        <v>0</v>
      </c>
      <c r="W154" s="94">
        <f>COUNTIF($A$78:$G$78,"19")</f>
        <v>0</v>
      </c>
      <c r="X154" s="94">
        <f>COUNTIF($A$81:$G$81,"19")</f>
        <v>0</v>
      </c>
      <c r="Y154" s="94">
        <f>COUNTIF($A$84:$G$84,"19")</f>
        <v>0</v>
      </c>
      <c r="Z154" s="94">
        <f>COUNTIF($A$87:$G$87,"19")</f>
        <v>0</v>
      </c>
      <c r="AA154" s="94">
        <f>COUNTIF($A$90:$G$90,"19")</f>
        <v>0</v>
      </c>
      <c r="AB154" s="96">
        <f>SUM(A154:AA154)</f>
        <v>0</v>
      </c>
      <c r="AC154" s="97">
        <f>AB154/180</f>
        <v>0</v>
      </c>
      <c r="AD154" s="86"/>
    </row>
    <row r="155" spans="1:30" ht="38.25" x14ac:dyDescent="0.2">
      <c r="A155" s="94" t="s">
        <v>54</v>
      </c>
      <c r="B155" s="94"/>
      <c r="C155" s="94"/>
      <c r="D155" s="94"/>
      <c r="E155" s="94"/>
      <c r="F155" s="94"/>
      <c r="G155" s="94"/>
      <c r="H155" s="94"/>
      <c r="I155" s="94"/>
      <c r="J155" s="94"/>
      <c r="K155" s="94"/>
      <c r="L155" s="94"/>
      <c r="M155" s="94"/>
      <c r="N155" s="94"/>
      <c r="O155" s="86"/>
      <c r="P155" s="86"/>
      <c r="Q155" s="94"/>
      <c r="R155" s="94"/>
      <c r="S155" s="94"/>
      <c r="T155" s="94"/>
      <c r="U155" s="94"/>
      <c r="V155" s="94"/>
      <c r="W155" s="94"/>
      <c r="X155" s="94"/>
      <c r="Y155" s="96"/>
      <c r="Z155" s="97"/>
      <c r="AA155" s="86"/>
      <c r="AB155" s="95" t="s">
        <v>95</v>
      </c>
      <c r="AC155" s="95">
        <v>20</v>
      </c>
      <c r="AD155" s="86"/>
    </row>
    <row r="156" spans="1:30" x14ac:dyDescent="0.2">
      <c r="A156" s="94">
        <f>COUNTIF(A12:G12,"20")</f>
        <v>0</v>
      </c>
      <c r="B156" s="94">
        <f>COUNTIF(A15:G15,"20")</f>
        <v>0</v>
      </c>
      <c r="C156" s="94">
        <f>COUNTIF(A18:G18,"20")</f>
        <v>0</v>
      </c>
      <c r="D156" s="94">
        <f>COUNTIF(A21:G21,"20")</f>
        <v>0</v>
      </c>
      <c r="E156" s="94">
        <f>COUNTIF(A24:G24,"20")</f>
        <v>0</v>
      </c>
      <c r="F156" s="94">
        <f>COUNTIF(A27:G27,"20")</f>
        <v>0</v>
      </c>
      <c r="G156" s="94">
        <f>COUNTIF(A30:G30,"20")</f>
        <v>0</v>
      </c>
      <c r="H156" s="94">
        <f>COUNTIF(A33:G33,"20")</f>
        <v>0</v>
      </c>
      <c r="I156" s="94">
        <f>COUNTIF(A36:G36,"20")</f>
        <v>0</v>
      </c>
      <c r="J156" s="94">
        <f>COUNTIF(A39:G39,"20")</f>
        <v>0</v>
      </c>
      <c r="K156" s="94">
        <f>COUNTIF(A42:G42,"20")</f>
        <v>0</v>
      </c>
      <c r="L156" s="94">
        <f>COUNTIF(A45:G45,"20")</f>
        <v>0</v>
      </c>
      <c r="M156" s="94">
        <f>COUNTIF(A48:G48,"20")</f>
        <v>0</v>
      </c>
      <c r="N156" s="94">
        <f>COUNTIF(A51:G51,"20")</f>
        <v>0</v>
      </c>
      <c r="O156" s="94">
        <f>COUNTIF($A$54:$G$54,"20")</f>
        <v>0</v>
      </c>
      <c r="P156" s="94">
        <f>COUNTIF($A$57:$G$57,"20")</f>
        <v>0</v>
      </c>
      <c r="Q156" s="94">
        <f>COUNTIF($A$60:$G$60,"20")</f>
        <v>0</v>
      </c>
      <c r="R156" s="94">
        <f>COUNTIF($A$63:$G$63,"20")</f>
        <v>0</v>
      </c>
      <c r="S156" s="94">
        <f>COUNTIF($A$66:$G$66,"20")</f>
        <v>0</v>
      </c>
      <c r="T156" s="94">
        <f>COUNTIF($A$69:$G$69,"20")</f>
        <v>0</v>
      </c>
      <c r="U156" s="94">
        <f>COUNTIF($A$72:$G$72,"20")</f>
        <v>0</v>
      </c>
      <c r="V156" s="94">
        <f>COUNTIF($A$75:$G$75,"20")</f>
        <v>0</v>
      </c>
      <c r="W156" s="94">
        <f>COUNTIF($A$78:$G$78,"20")</f>
        <v>0</v>
      </c>
      <c r="X156" s="94">
        <f>COUNTIF($A$81:$G$81,"20")</f>
        <v>0</v>
      </c>
      <c r="Y156" s="94">
        <f>COUNTIF($A$84:$G$84,"20")</f>
        <v>0</v>
      </c>
      <c r="Z156" s="94">
        <f>COUNTIF($A$87:$G$87,"20")</f>
        <v>0</v>
      </c>
      <c r="AA156" s="94">
        <f>COUNTIF($A$90:$G$90,"20")</f>
        <v>0</v>
      </c>
      <c r="AB156" s="96">
        <f>SUM(A156:AA156)</f>
        <v>0</v>
      </c>
      <c r="AC156" s="97">
        <f>AB156/180</f>
        <v>0</v>
      </c>
      <c r="AD156" s="86"/>
    </row>
    <row r="157" spans="1:30" ht="38.25" x14ac:dyDescent="0.2">
      <c r="A157" s="94" t="s">
        <v>55</v>
      </c>
      <c r="B157" s="94"/>
      <c r="C157" s="94"/>
      <c r="D157" s="94"/>
      <c r="E157" s="94"/>
      <c r="F157" s="94"/>
      <c r="G157" s="94"/>
      <c r="H157" s="94"/>
      <c r="I157" s="94"/>
      <c r="J157" s="94"/>
      <c r="K157" s="94"/>
      <c r="L157" s="94"/>
      <c r="M157" s="94"/>
      <c r="N157" s="94"/>
      <c r="O157" s="86"/>
      <c r="P157" s="86"/>
      <c r="Q157" s="94"/>
      <c r="R157" s="94"/>
      <c r="S157" s="94"/>
      <c r="T157" s="94"/>
      <c r="U157" s="94"/>
      <c r="V157" s="94"/>
      <c r="W157" s="94"/>
      <c r="X157" s="94"/>
      <c r="Y157" s="96"/>
      <c r="Z157" s="97"/>
      <c r="AA157" s="86"/>
      <c r="AB157" s="95" t="s">
        <v>96</v>
      </c>
      <c r="AC157" s="95">
        <v>21</v>
      </c>
      <c r="AD157" s="86"/>
    </row>
    <row r="158" spans="1:30" x14ac:dyDescent="0.2">
      <c r="A158" s="94">
        <f>COUNTIF(A12:G12,"21")</f>
        <v>0</v>
      </c>
      <c r="B158" s="94">
        <f>COUNTIF(A15:G15,"21")</f>
        <v>0</v>
      </c>
      <c r="C158" s="94">
        <f>COUNTIF(A18:G18,"21")</f>
        <v>0</v>
      </c>
      <c r="D158" s="94">
        <f>COUNTIF(A21:G21,"21")</f>
        <v>0</v>
      </c>
      <c r="E158" s="94">
        <f>COUNTIF(A24:G24,"21")</f>
        <v>0</v>
      </c>
      <c r="F158" s="94">
        <f>COUNTIF(A27:G27,"21")</f>
        <v>0</v>
      </c>
      <c r="G158" s="94">
        <f>COUNTIF(A30:G30,"21")</f>
        <v>0</v>
      </c>
      <c r="H158" s="94">
        <f>COUNTIF(A33:G33,"21")</f>
        <v>0</v>
      </c>
      <c r="I158" s="94">
        <f>COUNTIF(A36:G36,"21")</f>
        <v>0</v>
      </c>
      <c r="J158" s="94">
        <f>COUNTIF(A39:G39,"21")</f>
        <v>0</v>
      </c>
      <c r="K158" s="94">
        <f>COUNTIF(A42:G42,"21")</f>
        <v>0</v>
      </c>
      <c r="L158" s="94">
        <f>COUNTIF(A45:G45,"21")</f>
        <v>0</v>
      </c>
      <c r="M158" s="94">
        <f>COUNTIF(A48:G48,"21")</f>
        <v>0</v>
      </c>
      <c r="N158" s="94">
        <f>COUNTIF(A51:G51,"21")</f>
        <v>0</v>
      </c>
      <c r="O158" s="94">
        <f>COUNTIF($A$54:$G$54,"21")</f>
        <v>0</v>
      </c>
      <c r="P158" s="94">
        <f>COUNTIF($A$57:$G$57,"21")</f>
        <v>0</v>
      </c>
      <c r="Q158" s="94">
        <f>COUNTIF($A$60:$G$60,"21")</f>
        <v>0</v>
      </c>
      <c r="R158" s="94">
        <f>COUNTIF($A$63:$G$63,"21")</f>
        <v>0</v>
      </c>
      <c r="S158" s="94">
        <f>COUNTIF($A$66:$G$66,"21")</f>
        <v>0</v>
      </c>
      <c r="T158" s="94">
        <f>COUNTIF($A$69:$G$69,"21")</f>
        <v>0</v>
      </c>
      <c r="U158" s="94">
        <f>COUNTIF($A$72:$G$72,"21")</f>
        <v>0</v>
      </c>
      <c r="V158" s="94">
        <f>COUNTIF($A$75:$G$75,"21")</f>
        <v>0</v>
      </c>
      <c r="W158" s="94">
        <f>COUNTIF($A$78:$G$78,"21")</f>
        <v>0</v>
      </c>
      <c r="X158" s="94">
        <f>COUNTIF($A$81:$G$81,"21")</f>
        <v>0</v>
      </c>
      <c r="Y158" s="94">
        <f>COUNTIF($A$84:$G$84,"21")</f>
        <v>0</v>
      </c>
      <c r="Z158" s="94">
        <f>COUNTIF($A$87:$G$87,"21")</f>
        <v>0</v>
      </c>
      <c r="AA158" s="94">
        <f>COUNTIF($A$90:$G$90,"21")</f>
        <v>0</v>
      </c>
      <c r="AB158" s="96">
        <f>SUM(A158:AA158)</f>
        <v>0</v>
      </c>
      <c r="AC158" s="97">
        <f>AB158/180</f>
        <v>0</v>
      </c>
      <c r="AD158" s="86"/>
    </row>
    <row r="159" spans="1:30" ht="38.25" x14ac:dyDescent="0.2">
      <c r="A159" s="94" t="s">
        <v>56</v>
      </c>
      <c r="B159" s="94"/>
      <c r="C159" s="94"/>
      <c r="D159" s="94"/>
      <c r="E159" s="94"/>
      <c r="F159" s="94"/>
      <c r="G159" s="94"/>
      <c r="H159" s="94"/>
      <c r="I159" s="94"/>
      <c r="J159" s="94"/>
      <c r="K159" s="94"/>
      <c r="L159" s="94"/>
      <c r="M159" s="94"/>
      <c r="N159" s="94"/>
      <c r="O159" s="86"/>
      <c r="P159" s="86"/>
      <c r="Q159" s="94"/>
      <c r="R159" s="94"/>
      <c r="S159" s="94"/>
      <c r="T159" s="94"/>
      <c r="U159" s="94"/>
      <c r="V159" s="94"/>
      <c r="W159" s="94"/>
      <c r="X159" s="94"/>
      <c r="Y159" s="96"/>
      <c r="Z159" s="97"/>
      <c r="AA159" s="86"/>
      <c r="AB159" s="95" t="s">
        <v>97</v>
      </c>
      <c r="AC159" s="95">
        <v>22</v>
      </c>
      <c r="AD159" s="86"/>
    </row>
    <row r="160" spans="1:30" ht="15" x14ac:dyDescent="0.25">
      <c r="A160" s="189">
        <f>COUNTIF(A12:G12,"22")</f>
        <v>0</v>
      </c>
      <c r="B160" s="94">
        <f>COUNTIF(A15:G15,"22")</f>
        <v>0</v>
      </c>
      <c r="C160" s="94">
        <f>COUNTIF(A18:G18,"22")</f>
        <v>0</v>
      </c>
      <c r="D160" s="94">
        <f>COUNTIF(A21:G21,"22")</f>
        <v>0</v>
      </c>
      <c r="E160" s="94">
        <f>COUNTIF(A24:G24,"22")</f>
        <v>0</v>
      </c>
      <c r="F160" s="94">
        <f>COUNTIF(A27:G27,"22")</f>
        <v>0</v>
      </c>
      <c r="G160" s="94">
        <f>COUNTIF(A30:G30,"22")</f>
        <v>0</v>
      </c>
      <c r="H160" s="94">
        <f>COUNTIF(A33:G33,"22")</f>
        <v>0</v>
      </c>
      <c r="I160" s="94">
        <f>COUNTIF(A36:G36,"22")</f>
        <v>0</v>
      </c>
      <c r="J160" s="94">
        <f>COUNTIF(A39:G39,"22")</f>
        <v>0</v>
      </c>
      <c r="K160" s="94">
        <f>COUNTIF(A42:G42,"22")</f>
        <v>0</v>
      </c>
      <c r="L160" s="94">
        <f>COUNTIF(A45:G45,"22")</f>
        <v>0</v>
      </c>
      <c r="M160" s="94">
        <f>COUNTIF(A48:G48,"22")</f>
        <v>0</v>
      </c>
      <c r="N160" s="94">
        <f>COUNTIF(A51:G51,"22")</f>
        <v>0</v>
      </c>
      <c r="O160" s="94">
        <f>COUNTIF($A$54:$G$54,"22")</f>
        <v>0</v>
      </c>
      <c r="P160" s="94">
        <f>COUNTIF($A$57:$G$57,"22")</f>
        <v>0</v>
      </c>
      <c r="Q160" s="94">
        <f>COUNTIF($A$60:$G$60,"22")</f>
        <v>0</v>
      </c>
      <c r="R160" s="94">
        <f>COUNTIF($A$63:$G$63,"22")</f>
        <v>0</v>
      </c>
      <c r="S160" s="94">
        <f>COUNTIF($A$66:$G$66,"22")</f>
        <v>0</v>
      </c>
      <c r="T160" s="94">
        <f>COUNTIF($A$69:$G$69,"22")</f>
        <v>0</v>
      </c>
      <c r="U160" s="94">
        <f>COUNTIF($A$72:$G$72,"22")</f>
        <v>0</v>
      </c>
      <c r="V160" s="94">
        <f>COUNTIF($A$75:$G$75,"22")</f>
        <v>0</v>
      </c>
      <c r="W160" s="94">
        <f>COUNTIF($A$78:$G$78,"22")</f>
        <v>0</v>
      </c>
      <c r="X160" s="94">
        <f>COUNTIF($A$81:$G$81,"22")</f>
        <v>0</v>
      </c>
      <c r="Y160" s="94">
        <f>COUNTIF($A$84:$G$84,"22")</f>
        <v>0</v>
      </c>
      <c r="Z160" s="94">
        <f>COUNTIF($A$87:$G$87,"22")</f>
        <v>0</v>
      </c>
      <c r="AA160" s="94">
        <f>COUNTIF($A$90:$G$90,"22")</f>
        <v>0</v>
      </c>
      <c r="AB160" s="96">
        <f>SUM(A160:AA160)</f>
        <v>0</v>
      </c>
      <c r="AC160" s="97">
        <f>AB160/180</f>
        <v>0</v>
      </c>
      <c r="AD160" s="86"/>
    </row>
    <row r="161" spans="1:30" ht="38.25" x14ac:dyDescent="0.2">
      <c r="A161" s="94" t="s">
        <v>57</v>
      </c>
      <c r="B161" s="94"/>
      <c r="C161" s="94"/>
      <c r="D161" s="94"/>
      <c r="E161" s="94"/>
      <c r="F161" s="94"/>
      <c r="G161" s="94"/>
      <c r="H161" s="94"/>
      <c r="I161" s="94"/>
      <c r="J161" s="94"/>
      <c r="K161" s="94"/>
      <c r="L161" s="94"/>
      <c r="M161" s="94"/>
      <c r="N161" s="94"/>
      <c r="O161" s="86"/>
      <c r="P161" s="86"/>
      <c r="Q161" s="94"/>
      <c r="R161" s="94"/>
      <c r="S161" s="94"/>
      <c r="T161" s="94"/>
      <c r="U161" s="94"/>
      <c r="V161" s="94"/>
      <c r="W161" s="94"/>
      <c r="X161" s="94"/>
      <c r="Y161" s="96"/>
      <c r="Z161" s="97"/>
      <c r="AA161" s="86"/>
      <c r="AB161" s="95" t="s">
        <v>98</v>
      </c>
      <c r="AC161" s="95">
        <v>23</v>
      </c>
      <c r="AD161" s="86"/>
    </row>
    <row r="162" spans="1:30" x14ac:dyDescent="0.2">
      <c r="A162" s="94">
        <f>COUNTIF(A12:G12,"23")</f>
        <v>0</v>
      </c>
      <c r="B162" s="94">
        <f>COUNTIF(A15:G15,"23")</f>
        <v>0</v>
      </c>
      <c r="C162" s="94">
        <f>COUNTIF(A18:G18,"23")</f>
        <v>0</v>
      </c>
      <c r="D162" s="94">
        <f>COUNTIF(A21:G21,"23")</f>
        <v>0</v>
      </c>
      <c r="E162" s="94">
        <f>COUNTIF(A24:G24,"23")</f>
        <v>0</v>
      </c>
      <c r="F162" s="94">
        <f>COUNTIF(A27:G27,"23")</f>
        <v>0</v>
      </c>
      <c r="G162" s="94">
        <f>COUNTIF(A30:G30,"23")</f>
        <v>0</v>
      </c>
      <c r="H162" s="94">
        <f>COUNTIF(A33:G33,"23")</f>
        <v>0</v>
      </c>
      <c r="I162" s="94">
        <f>COUNTIF(A36:G36,"23")</f>
        <v>0</v>
      </c>
      <c r="J162" s="94">
        <f>COUNTIF(A39:G39,"23")</f>
        <v>0</v>
      </c>
      <c r="K162" s="94">
        <f>COUNTIF(A42:G42,"23")</f>
        <v>0</v>
      </c>
      <c r="L162" s="94">
        <f>COUNTIF(A45:G45,"23")</f>
        <v>0</v>
      </c>
      <c r="M162" s="94">
        <f>COUNTIF(A48:G48,"23")</f>
        <v>0</v>
      </c>
      <c r="N162" s="94">
        <f>COUNTIF(A51:G51,"23")</f>
        <v>0</v>
      </c>
      <c r="O162" s="94">
        <f>COUNTIF($A$54:$G$54,"23")</f>
        <v>0</v>
      </c>
      <c r="P162" s="94">
        <f>COUNTIF($A$57:$G$57,"23")</f>
        <v>0</v>
      </c>
      <c r="Q162" s="94">
        <f>COUNTIF($A$60:$G$60,"23")</f>
        <v>0</v>
      </c>
      <c r="R162" s="94">
        <f>COUNTIF($A$63:$G$63,"23")</f>
        <v>0</v>
      </c>
      <c r="S162" s="94">
        <f>COUNTIF($A$66:$G$66,"23")</f>
        <v>0</v>
      </c>
      <c r="T162" s="94">
        <f>COUNTIF($A$69:$G$69,"23")</f>
        <v>0</v>
      </c>
      <c r="U162" s="94">
        <f>COUNTIF($A$72:$G$72,"23")</f>
        <v>0</v>
      </c>
      <c r="V162" s="94">
        <f>COUNTIF($A$75:$G$75,"23")</f>
        <v>0</v>
      </c>
      <c r="W162" s="94">
        <f>COUNTIF($A$78:$G$78,"23")</f>
        <v>0</v>
      </c>
      <c r="X162" s="94">
        <f>COUNTIF($A$81:$G$81,"23")</f>
        <v>0</v>
      </c>
      <c r="Y162" s="94">
        <f>COUNTIF($A$84:$G$84,"23")</f>
        <v>0</v>
      </c>
      <c r="Z162" s="94">
        <f>COUNTIF($A$87:$G$87,"23")</f>
        <v>0</v>
      </c>
      <c r="AA162" s="94">
        <f>COUNTIF($A$90:$G$90,"23")</f>
        <v>0</v>
      </c>
      <c r="AB162" s="96">
        <f>SUM(A162:AA162)</f>
        <v>0</v>
      </c>
      <c r="AC162" s="97">
        <f>AB162/180</f>
        <v>0</v>
      </c>
      <c r="AD162" s="86"/>
    </row>
    <row r="163" spans="1:30" ht="38.25" x14ac:dyDescent="0.2">
      <c r="A163" s="94" t="s">
        <v>58</v>
      </c>
      <c r="B163" s="94"/>
      <c r="C163" s="94"/>
      <c r="D163" s="94"/>
      <c r="E163" s="94"/>
      <c r="F163" s="94"/>
      <c r="G163" s="94"/>
      <c r="H163" s="94"/>
      <c r="I163" s="94"/>
      <c r="J163" s="94"/>
      <c r="K163" s="94"/>
      <c r="L163" s="94"/>
      <c r="M163" s="94"/>
      <c r="N163" s="94"/>
      <c r="O163" s="86"/>
      <c r="P163" s="86"/>
      <c r="Q163" s="94"/>
      <c r="R163" s="94"/>
      <c r="S163" s="94"/>
      <c r="T163" s="94"/>
      <c r="U163" s="94"/>
      <c r="V163" s="94"/>
      <c r="W163" s="94"/>
      <c r="X163" s="94"/>
      <c r="Y163" s="96"/>
      <c r="Z163" s="97"/>
      <c r="AA163" s="86"/>
      <c r="AB163" s="95" t="s">
        <v>99</v>
      </c>
      <c r="AC163" s="95">
        <v>24</v>
      </c>
      <c r="AD163" s="86"/>
    </row>
    <row r="164" spans="1:30" x14ac:dyDescent="0.2">
      <c r="A164" s="94">
        <f>COUNTIF(A12:G12,"24")</f>
        <v>0</v>
      </c>
      <c r="B164" s="94">
        <f>COUNTIF(A15:G15,"24")</f>
        <v>0</v>
      </c>
      <c r="C164" s="94">
        <f>COUNTIF(A18:G18,"24")</f>
        <v>0</v>
      </c>
      <c r="D164" s="94">
        <f>COUNTIF(A21:G21,"24")</f>
        <v>0</v>
      </c>
      <c r="E164" s="94">
        <f>COUNTIF(A24:G24,"24")</f>
        <v>0</v>
      </c>
      <c r="F164" s="94">
        <f>COUNTIF(A27:G27,"24")</f>
        <v>0</v>
      </c>
      <c r="G164" s="94">
        <f>COUNTIF(A30:G30,"24")</f>
        <v>0</v>
      </c>
      <c r="H164" s="94">
        <f>COUNTIF(A33:G33,"24")</f>
        <v>0</v>
      </c>
      <c r="I164" s="94">
        <f>COUNTIF(A36:G36,"24")</f>
        <v>0</v>
      </c>
      <c r="J164" s="94">
        <f>COUNTIF(A39:G39,"24")</f>
        <v>0</v>
      </c>
      <c r="K164" s="94">
        <f>COUNTIF(A42:G42,"24")</f>
        <v>0</v>
      </c>
      <c r="L164" s="94">
        <f>COUNTIF(A45:G45,"24")</f>
        <v>0</v>
      </c>
      <c r="M164" s="94">
        <f>COUNTIF(A48:G48,"24")</f>
        <v>0</v>
      </c>
      <c r="N164" s="94">
        <f>COUNTIF(A51:G51,"24")</f>
        <v>0</v>
      </c>
      <c r="O164" s="94">
        <f>COUNTIF($A$54:$G$54,"24")</f>
        <v>0</v>
      </c>
      <c r="P164" s="94">
        <f>COUNTIF($A$57:$G$57,"24")</f>
        <v>0</v>
      </c>
      <c r="Q164" s="94">
        <f>COUNTIF($A$60:$G$60,"24")</f>
        <v>0</v>
      </c>
      <c r="R164" s="94">
        <f>COUNTIF($A$63:$G$63,"24")</f>
        <v>0</v>
      </c>
      <c r="S164" s="94">
        <f>COUNTIF($A$66:$G$66,"24")</f>
        <v>0</v>
      </c>
      <c r="T164" s="94">
        <f>COUNTIF($A$69:$G$69,"24")</f>
        <v>0</v>
      </c>
      <c r="U164" s="94">
        <f>COUNTIF($A$72:$G$72,"24")</f>
        <v>0</v>
      </c>
      <c r="V164" s="94">
        <f>COUNTIF($A$75:$G$75,"24")</f>
        <v>0</v>
      </c>
      <c r="W164" s="94">
        <f>COUNTIF($A$78:$G$78,"24")</f>
        <v>0</v>
      </c>
      <c r="X164" s="94">
        <f>COUNTIF($A$81:$G$81,"24")</f>
        <v>0</v>
      </c>
      <c r="Y164" s="94">
        <f>COUNTIF($A$84:$G$84,"24")</f>
        <v>0</v>
      </c>
      <c r="Z164" s="94">
        <f>COUNTIF($A$87:$G$87,"24")</f>
        <v>0</v>
      </c>
      <c r="AA164" s="94">
        <f>COUNTIF($A$90:$G$90,"24")</f>
        <v>0</v>
      </c>
      <c r="AB164" s="96">
        <f>SUM(A164:AA164)</f>
        <v>0</v>
      </c>
      <c r="AC164" s="97">
        <f>AB164/180</f>
        <v>0</v>
      </c>
      <c r="AD164" s="86"/>
    </row>
    <row r="165" spans="1:30" ht="38.25" x14ac:dyDescent="0.2">
      <c r="A165" s="94" t="s">
        <v>0</v>
      </c>
      <c r="B165" s="94"/>
      <c r="C165" s="94"/>
      <c r="D165" s="94"/>
      <c r="E165" s="94"/>
      <c r="F165" s="94"/>
      <c r="G165" s="94"/>
      <c r="H165" s="94"/>
      <c r="I165" s="94"/>
      <c r="J165" s="94"/>
      <c r="K165" s="94"/>
      <c r="L165" s="94"/>
      <c r="M165" s="94"/>
      <c r="N165" s="94"/>
      <c r="O165" s="86"/>
      <c r="P165" s="86"/>
      <c r="Q165" s="94"/>
      <c r="R165" s="94"/>
      <c r="S165" s="94"/>
      <c r="T165" s="94"/>
      <c r="U165" s="94"/>
      <c r="V165" s="94"/>
      <c r="W165" s="94"/>
      <c r="X165" s="94"/>
      <c r="Y165" s="96"/>
      <c r="Z165" s="97"/>
      <c r="AA165" s="86"/>
      <c r="AB165" s="95" t="s">
        <v>100</v>
      </c>
      <c r="AC165" s="95">
        <v>25</v>
      </c>
      <c r="AD165" s="86"/>
    </row>
    <row r="166" spans="1:30" x14ac:dyDescent="0.2">
      <c r="A166" s="94">
        <f>COUNTIF(A12:G12,"25")</f>
        <v>0</v>
      </c>
      <c r="B166" s="94">
        <f>COUNTIF(A15:G15,"25")</f>
        <v>0</v>
      </c>
      <c r="C166" s="94">
        <f>COUNTIF(A18:G18,"25")</f>
        <v>0</v>
      </c>
      <c r="D166" s="94">
        <f>COUNTIF(A21:G21,"25")</f>
        <v>0</v>
      </c>
      <c r="E166" s="94">
        <f>COUNTIF(A24:G24,"25")</f>
        <v>0</v>
      </c>
      <c r="F166" s="94">
        <f>COUNTIF(A27:G27,"25")</f>
        <v>0</v>
      </c>
      <c r="G166" s="94">
        <f>COUNTIF(A30:G30,"25")</f>
        <v>0</v>
      </c>
      <c r="H166" s="94">
        <f>COUNTIF(A33:G33,"25")</f>
        <v>0</v>
      </c>
      <c r="I166" s="94">
        <f>COUNTIF(A36:G36,"25")</f>
        <v>0</v>
      </c>
      <c r="J166" s="94">
        <f>COUNTIF(A39:G39,"25")</f>
        <v>0</v>
      </c>
      <c r="K166" s="94">
        <f>COUNTIF(A42:G42,"25")</f>
        <v>0</v>
      </c>
      <c r="L166" s="94">
        <f>COUNTIF(A45:G45,"25")</f>
        <v>0</v>
      </c>
      <c r="M166" s="94">
        <f>COUNTIF(A48:G48,"25")</f>
        <v>0</v>
      </c>
      <c r="N166" s="94">
        <f>COUNTIF(A51:G51,"25")</f>
        <v>0</v>
      </c>
      <c r="O166" s="94">
        <f>COUNTIF($A$54:$G$54,"25")</f>
        <v>0</v>
      </c>
      <c r="P166" s="94">
        <f>COUNTIF($A$57:$G$57,"25")</f>
        <v>0</v>
      </c>
      <c r="Q166" s="94">
        <f>COUNTIF($A$60:$G$60,"25")</f>
        <v>0</v>
      </c>
      <c r="R166" s="94">
        <f>COUNTIF($A$63:$G$63,"25")</f>
        <v>0</v>
      </c>
      <c r="S166" s="94">
        <f>COUNTIF($A$66:$G$66,"25")</f>
        <v>0</v>
      </c>
      <c r="T166" s="94">
        <f>COUNTIF($A$69:$G$69,"25")</f>
        <v>0</v>
      </c>
      <c r="U166" s="94">
        <f>COUNTIF($A$72:$G$72,"25")</f>
        <v>0</v>
      </c>
      <c r="V166" s="94">
        <f>COUNTIF($A$75:$G$75,"25")</f>
        <v>0</v>
      </c>
      <c r="W166" s="94">
        <f>COUNTIF($A$78:$G$78,"25")</f>
        <v>0</v>
      </c>
      <c r="X166" s="94">
        <f>COUNTIF($A$81:$G$81,"25")</f>
        <v>0</v>
      </c>
      <c r="Y166" s="94">
        <f>COUNTIF($A$84:$G$84,"25")</f>
        <v>0</v>
      </c>
      <c r="Z166" s="94">
        <f>COUNTIF($A$87:$G$87,"25")</f>
        <v>0</v>
      </c>
      <c r="AA166" s="94">
        <f>COUNTIF($A$90:$G$90,"25")</f>
        <v>0</v>
      </c>
      <c r="AB166" s="96">
        <f>SUM(A166:AA166)</f>
        <v>0</v>
      </c>
      <c r="AC166" s="97">
        <f>AB166/180</f>
        <v>0</v>
      </c>
      <c r="AD166" s="86"/>
    </row>
    <row r="167" spans="1:30" ht="38.25" x14ac:dyDescent="0.2">
      <c r="A167" s="94" t="s">
        <v>1</v>
      </c>
      <c r="B167" s="94"/>
      <c r="C167" s="94"/>
      <c r="D167" s="94"/>
      <c r="E167" s="94"/>
      <c r="F167" s="94"/>
      <c r="G167" s="94"/>
      <c r="H167" s="94"/>
      <c r="I167" s="94"/>
      <c r="J167" s="94"/>
      <c r="K167" s="94"/>
      <c r="L167" s="94"/>
      <c r="M167" s="94"/>
      <c r="N167" s="94"/>
      <c r="O167" s="86"/>
      <c r="P167" s="86"/>
      <c r="Q167" s="94"/>
      <c r="R167" s="94"/>
      <c r="S167" s="94"/>
      <c r="T167" s="94"/>
      <c r="U167" s="94"/>
      <c r="V167" s="94"/>
      <c r="W167" s="94"/>
      <c r="X167" s="94"/>
      <c r="Y167" s="96"/>
      <c r="Z167" s="97"/>
      <c r="AA167" s="86"/>
      <c r="AB167" s="95" t="s">
        <v>101</v>
      </c>
      <c r="AC167" s="95">
        <v>26</v>
      </c>
      <c r="AD167" s="86"/>
    </row>
    <row r="168" spans="1:30" x14ac:dyDescent="0.2">
      <c r="A168" s="94">
        <f>COUNTIF(A12:G12,"26")</f>
        <v>0</v>
      </c>
      <c r="B168" s="94">
        <f>COUNTIF(A15:G15,"26")</f>
        <v>0</v>
      </c>
      <c r="C168" s="94">
        <f>COUNTIF(A18:G18,"26")</f>
        <v>0</v>
      </c>
      <c r="D168" s="94">
        <f>COUNTIF(A21:G21,"26")</f>
        <v>0</v>
      </c>
      <c r="E168" s="94">
        <f>COUNTIF(A24:G24,"26")</f>
        <v>0</v>
      </c>
      <c r="F168" s="94">
        <f>COUNTIF(A27:G27,"26")</f>
        <v>0</v>
      </c>
      <c r="G168" s="94">
        <f>COUNTIF(A30:G30,"26")</f>
        <v>0</v>
      </c>
      <c r="H168" s="94">
        <f>COUNTIF(A33:G33,"26")</f>
        <v>0</v>
      </c>
      <c r="I168" s="94">
        <f>COUNTIF(A36:G36,"26")</f>
        <v>0</v>
      </c>
      <c r="J168" s="94">
        <f>COUNTIF(A39:G39,"26")</f>
        <v>0</v>
      </c>
      <c r="K168" s="94">
        <f>COUNTIF(A42:G42,"26")</f>
        <v>0</v>
      </c>
      <c r="L168" s="94">
        <f>COUNTIF(A45:G45,"26")</f>
        <v>0</v>
      </c>
      <c r="M168" s="94">
        <f>COUNTIF(A48:G48,"26")</f>
        <v>0</v>
      </c>
      <c r="N168" s="94">
        <f>COUNTIF(A51:G51,"26")</f>
        <v>0</v>
      </c>
      <c r="O168" s="94">
        <f>COUNTIF($A$54:$G$54,"26")</f>
        <v>0</v>
      </c>
      <c r="P168" s="94">
        <f>COUNTIF($A$57:$G$57,"26")</f>
        <v>0</v>
      </c>
      <c r="Q168" s="94">
        <f>COUNTIF($A$60:$G$60,"26")</f>
        <v>0</v>
      </c>
      <c r="R168" s="94">
        <f>COUNTIF($A$63:$G$63,"26")</f>
        <v>0</v>
      </c>
      <c r="S168" s="94">
        <f>COUNTIF($A$66:$G$66,"26")</f>
        <v>0</v>
      </c>
      <c r="T168" s="94">
        <f>COUNTIF($A$69:$G$69,"26")</f>
        <v>0</v>
      </c>
      <c r="U168" s="94">
        <f>COUNTIF($A$72:$G$72,"26")</f>
        <v>0</v>
      </c>
      <c r="V168" s="94">
        <f>COUNTIF($A$75:$G$75,"26")</f>
        <v>0</v>
      </c>
      <c r="W168" s="94">
        <f>COUNTIF($A$78:$G$78,"26")</f>
        <v>0</v>
      </c>
      <c r="X168" s="94">
        <f>COUNTIF($A$81:$G$81,"26")</f>
        <v>0</v>
      </c>
      <c r="Y168" s="94">
        <f>COUNTIF($A$84:$G$84,"26")</f>
        <v>0</v>
      </c>
      <c r="Z168" s="94">
        <f>COUNTIF($A$87:$G$87,"26")</f>
        <v>0</v>
      </c>
      <c r="AA168" s="94">
        <f>COUNTIF($A$90:$G$90,"26")</f>
        <v>0</v>
      </c>
      <c r="AB168" s="96">
        <f>SUM(A168:AA168)</f>
        <v>0</v>
      </c>
      <c r="AC168" s="97">
        <f>AB168/180</f>
        <v>0</v>
      </c>
      <c r="AD168" s="86"/>
    </row>
    <row r="169" spans="1:30" ht="38.25" x14ac:dyDescent="0.2">
      <c r="A169" s="94" t="s">
        <v>2</v>
      </c>
      <c r="B169" s="94"/>
      <c r="C169" s="94"/>
      <c r="D169" s="94"/>
      <c r="E169" s="94"/>
      <c r="F169" s="94"/>
      <c r="G169" s="94"/>
      <c r="H169" s="94"/>
      <c r="I169" s="94"/>
      <c r="J169" s="94"/>
      <c r="K169" s="94"/>
      <c r="L169" s="94"/>
      <c r="M169" s="94"/>
      <c r="N169" s="94"/>
      <c r="O169" s="86"/>
      <c r="P169" s="86"/>
      <c r="Q169" s="94"/>
      <c r="R169" s="94"/>
      <c r="S169" s="94"/>
      <c r="T169" s="94"/>
      <c r="U169" s="94"/>
      <c r="V169" s="94"/>
      <c r="W169" s="94"/>
      <c r="X169" s="94"/>
      <c r="Y169" s="96"/>
      <c r="Z169" s="97"/>
      <c r="AA169" s="86"/>
      <c r="AB169" s="95" t="s">
        <v>102</v>
      </c>
      <c r="AC169" s="95">
        <v>27</v>
      </c>
      <c r="AD169" s="86"/>
    </row>
    <row r="170" spans="1:30" x14ac:dyDescent="0.2">
      <c r="A170" s="94">
        <f>COUNTIF(A12:G12,"27")</f>
        <v>0</v>
      </c>
      <c r="B170" s="94">
        <f>COUNTIF(A15:G15,"27")</f>
        <v>0</v>
      </c>
      <c r="C170" s="94">
        <f>COUNTIF(A18:G18,"27")</f>
        <v>0</v>
      </c>
      <c r="D170" s="94">
        <f>COUNTIF(A21:G21,"27")</f>
        <v>0</v>
      </c>
      <c r="E170" s="94">
        <f>COUNTIF(A24:G24,"27")</f>
        <v>0</v>
      </c>
      <c r="F170" s="94">
        <f>COUNTIF(A27:G27,"27")</f>
        <v>0</v>
      </c>
      <c r="G170" s="94">
        <f>COUNTIF(A30:G30,"27")</f>
        <v>0</v>
      </c>
      <c r="H170" s="94">
        <f>COUNTIF(A33:G33,"27")</f>
        <v>0</v>
      </c>
      <c r="I170" s="94">
        <f>COUNTIF(A36:G36,"27")</f>
        <v>0</v>
      </c>
      <c r="J170" s="94">
        <f>COUNTIF(A39:G39,"27")</f>
        <v>0</v>
      </c>
      <c r="K170" s="94">
        <f>COUNTIF(A42:G42,"27")</f>
        <v>0</v>
      </c>
      <c r="L170" s="94">
        <f>COUNTIF(A45:G45,"27")</f>
        <v>0</v>
      </c>
      <c r="M170" s="94">
        <f>COUNTIF(A48:G48,"27")</f>
        <v>0</v>
      </c>
      <c r="N170" s="94">
        <f>COUNTIF(A51:G51,"27")</f>
        <v>0</v>
      </c>
      <c r="O170" s="94">
        <f>COUNTIF($A$54:$G$54,"27")</f>
        <v>0</v>
      </c>
      <c r="P170" s="94">
        <f>COUNTIF($A$57:$G$57,"27")</f>
        <v>0</v>
      </c>
      <c r="Q170" s="94">
        <f>COUNTIF($A$60:$G$60,"27")</f>
        <v>0</v>
      </c>
      <c r="R170" s="94">
        <f>COUNTIF($A$63:$G$63,"27")</f>
        <v>0</v>
      </c>
      <c r="S170" s="94">
        <f>COUNTIF($A$66:$G$66,"27")</f>
        <v>0</v>
      </c>
      <c r="T170" s="94">
        <f>COUNTIF($A$69:$G$69,"27")</f>
        <v>0</v>
      </c>
      <c r="U170" s="94">
        <f>COUNTIF($A$72:$G$72,"27")</f>
        <v>0</v>
      </c>
      <c r="V170" s="94">
        <f>COUNTIF($A$75:$G$75,"27")</f>
        <v>0</v>
      </c>
      <c r="W170" s="94">
        <f>COUNTIF($A$78:$G$78,"27")</f>
        <v>0</v>
      </c>
      <c r="X170" s="94">
        <f>COUNTIF($A$81:$G$81,"27")</f>
        <v>0</v>
      </c>
      <c r="Y170" s="94">
        <f>COUNTIF($A$84:$G$84,"27")</f>
        <v>0</v>
      </c>
      <c r="Z170" s="94">
        <f>COUNTIF($A$87:$G$87,"27")</f>
        <v>0</v>
      </c>
      <c r="AA170" s="94">
        <f>COUNTIF($A$90:$G$90,"27")</f>
        <v>0</v>
      </c>
      <c r="AB170" s="96">
        <f>SUM(A170:AA170)</f>
        <v>0</v>
      </c>
      <c r="AC170" s="97">
        <f>AB170/180</f>
        <v>0</v>
      </c>
      <c r="AD170" s="86"/>
    </row>
    <row r="171" spans="1:30" ht="38.25" x14ac:dyDescent="0.2">
      <c r="A171" s="94" t="s">
        <v>3</v>
      </c>
      <c r="B171" s="94"/>
      <c r="C171" s="94"/>
      <c r="D171" s="94"/>
      <c r="E171" s="94"/>
      <c r="F171" s="94"/>
      <c r="G171" s="94"/>
      <c r="H171" s="94"/>
      <c r="I171" s="94"/>
      <c r="J171" s="94"/>
      <c r="K171" s="94"/>
      <c r="L171" s="94"/>
      <c r="M171" s="94"/>
      <c r="N171" s="94"/>
      <c r="O171" s="86"/>
      <c r="P171" s="86"/>
      <c r="Q171" s="86"/>
      <c r="R171" s="86"/>
      <c r="S171" s="86"/>
      <c r="T171" s="86"/>
      <c r="U171" s="86"/>
      <c r="V171" s="86"/>
      <c r="W171" s="86"/>
      <c r="X171" s="86"/>
      <c r="Y171" s="86"/>
      <c r="Z171" s="86"/>
      <c r="AA171" s="86"/>
      <c r="AB171" s="95" t="s">
        <v>103</v>
      </c>
      <c r="AC171" s="95">
        <v>28</v>
      </c>
      <c r="AD171" s="86"/>
    </row>
    <row r="172" spans="1:30" x14ac:dyDescent="0.2">
      <c r="A172" s="94">
        <f>COUNTIF(A12:G12,"28")</f>
        <v>0</v>
      </c>
      <c r="B172" s="94">
        <f>COUNTIF(A15:G15,"28")</f>
        <v>0</v>
      </c>
      <c r="C172" s="94">
        <f>COUNTIF(A18:G18,"28")</f>
        <v>0</v>
      </c>
      <c r="D172" s="94">
        <f>COUNTIF(A21:G21,"28")</f>
        <v>0</v>
      </c>
      <c r="E172" s="94">
        <f>COUNTIF(A24:G24,"28")</f>
        <v>0</v>
      </c>
      <c r="F172" s="94">
        <f>COUNTIF(A27:G27,"28")</f>
        <v>0</v>
      </c>
      <c r="G172" s="94">
        <f>COUNTIF(A30:G30,"28")</f>
        <v>0</v>
      </c>
      <c r="H172" s="94">
        <f>COUNTIF(A33:G33,"28")</f>
        <v>0</v>
      </c>
      <c r="I172" s="94">
        <f>COUNTIF(A36:G36,"28")</f>
        <v>0</v>
      </c>
      <c r="J172" s="94">
        <f>COUNTIF(A39:G39,"28")</f>
        <v>0</v>
      </c>
      <c r="K172" s="94">
        <f>COUNTIF(A42:G42,"28")</f>
        <v>0</v>
      </c>
      <c r="L172" s="94">
        <f>COUNTIF(A45:G45,"28")</f>
        <v>0</v>
      </c>
      <c r="M172" s="94">
        <f>COUNTIF(A48:G48,"28")</f>
        <v>0</v>
      </c>
      <c r="N172" s="94">
        <f>COUNTIF(A51:G51,"28")</f>
        <v>0</v>
      </c>
      <c r="O172" s="94">
        <f>COUNTIF($A$54:$G$54,"28")</f>
        <v>0</v>
      </c>
      <c r="P172" s="94">
        <f>COUNTIF($A$57:$G$57,"28")</f>
        <v>0</v>
      </c>
      <c r="Q172" s="94">
        <f>COUNTIF($A$60:$G$60,"28")</f>
        <v>0</v>
      </c>
      <c r="R172" s="94">
        <f>COUNTIF($A$63:$G$63,"28")</f>
        <v>0</v>
      </c>
      <c r="S172" s="94">
        <f>COUNTIF($A$66:$G$66,"28")</f>
        <v>0</v>
      </c>
      <c r="T172" s="94">
        <f>COUNTIF($A$69:$G$69,"28")</f>
        <v>0</v>
      </c>
      <c r="U172" s="94">
        <f>COUNTIF($A$72:$G$72,"28")</f>
        <v>0</v>
      </c>
      <c r="V172" s="94">
        <f>COUNTIF($A$75:$G$75,"28")</f>
        <v>0</v>
      </c>
      <c r="W172" s="94">
        <f>COUNTIF($A$78:$G$78,"28")</f>
        <v>0</v>
      </c>
      <c r="X172" s="94">
        <f>COUNTIF($A$81:$G$81,"28")</f>
        <v>0</v>
      </c>
      <c r="Y172" s="94">
        <f>COUNTIF($A$84:$G$84,"28")</f>
        <v>0</v>
      </c>
      <c r="Z172" s="94">
        <f>COUNTIF($A$87:$G$87,"28")</f>
        <v>0</v>
      </c>
      <c r="AA172" s="94">
        <f>COUNTIF($A$90:$G$90,"28")</f>
        <v>0</v>
      </c>
      <c r="AB172" s="96">
        <f>SUM(A172:AA172)</f>
        <v>0</v>
      </c>
      <c r="AC172" s="97">
        <f>AB172/180</f>
        <v>0</v>
      </c>
      <c r="AD172" s="86"/>
    </row>
    <row r="173" spans="1:30" ht="38.25" x14ac:dyDescent="0.2">
      <c r="A173" s="94" t="s">
        <v>4</v>
      </c>
      <c r="B173" s="94"/>
      <c r="C173" s="94"/>
      <c r="D173" s="94"/>
      <c r="E173" s="94"/>
      <c r="F173" s="94"/>
      <c r="G173" s="94"/>
      <c r="H173" s="94"/>
      <c r="I173" s="94"/>
      <c r="J173" s="94"/>
      <c r="K173" s="94"/>
      <c r="L173" s="94"/>
      <c r="M173" s="94"/>
      <c r="N173" s="94"/>
      <c r="O173" s="86"/>
      <c r="P173" s="86"/>
      <c r="Q173" s="86"/>
      <c r="R173" s="86"/>
      <c r="S173" s="86"/>
      <c r="T173" s="86"/>
      <c r="U173" s="86"/>
      <c r="V173" s="86"/>
      <c r="W173" s="86"/>
      <c r="X173" s="86"/>
      <c r="Y173" s="86"/>
      <c r="Z173" s="86"/>
      <c r="AA173" s="86"/>
      <c r="AB173" s="95" t="s">
        <v>104</v>
      </c>
      <c r="AC173" s="95">
        <v>29</v>
      </c>
      <c r="AD173" s="86"/>
    </row>
    <row r="174" spans="1:30" x14ac:dyDescent="0.2">
      <c r="A174" s="94">
        <f>COUNTIF(A12:G12,"29")</f>
        <v>0</v>
      </c>
      <c r="B174" s="94">
        <f>COUNTIF(A15:G15,"29")</f>
        <v>0</v>
      </c>
      <c r="C174" s="94">
        <f>COUNTIF(A18:G18,"29")</f>
        <v>0</v>
      </c>
      <c r="D174" s="94">
        <f>COUNTIF(A21:G21,"29")</f>
        <v>0</v>
      </c>
      <c r="E174" s="94">
        <f>COUNTIF(A24:G24,"29")</f>
        <v>0</v>
      </c>
      <c r="F174" s="94">
        <f>COUNTIF(A27:G27,"29")</f>
        <v>0</v>
      </c>
      <c r="G174" s="94">
        <f>COUNTIF(A30:G30,"29")</f>
        <v>0</v>
      </c>
      <c r="H174" s="94">
        <f>COUNTIF(A33:G33,"29")</f>
        <v>0</v>
      </c>
      <c r="I174" s="94">
        <f>COUNTIF(A36:G36,"29")</f>
        <v>0</v>
      </c>
      <c r="J174" s="94">
        <f>COUNTIF(A39:G39,"29")</f>
        <v>0</v>
      </c>
      <c r="K174" s="94">
        <f>COUNTIF(A42:G42,"29")</f>
        <v>0</v>
      </c>
      <c r="L174" s="94">
        <f>COUNTIF(A45:G45,"29")</f>
        <v>0</v>
      </c>
      <c r="M174" s="94">
        <f>COUNTIF(A48:G48,"29")</f>
        <v>0</v>
      </c>
      <c r="N174" s="94">
        <f>COUNTIF(A51:G51,"29")</f>
        <v>0</v>
      </c>
      <c r="O174" s="94">
        <f>COUNTIF($A$54:$G$54,"29")</f>
        <v>0</v>
      </c>
      <c r="P174" s="94">
        <f>COUNTIF($A$57:$G$57,"29")</f>
        <v>0</v>
      </c>
      <c r="Q174" s="94">
        <f>COUNTIF($A$60:$G$60,"29")</f>
        <v>0</v>
      </c>
      <c r="R174" s="94">
        <f>COUNTIF($A$63:$G$63,"29")</f>
        <v>0</v>
      </c>
      <c r="S174" s="94">
        <f>COUNTIF($A$66:$G$66,"29")</f>
        <v>0</v>
      </c>
      <c r="T174" s="94">
        <f>COUNTIF($A$69:$G$69,"29")</f>
        <v>0</v>
      </c>
      <c r="U174" s="94">
        <f>COUNTIF($A$72:$G$72,"29")</f>
        <v>0</v>
      </c>
      <c r="V174" s="94">
        <f>COUNTIF($A$75:$G$75,"29")</f>
        <v>0</v>
      </c>
      <c r="W174" s="94">
        <f>COUNTIF($A$78:$G$78,"29")</f>
        <v>0</v>
      </c>
      <c r="X174" s="94">
        <f>COUNTIF($A$81:$G$81,"29")</f>
        <v>0</v>
      </c>
      <c r="Y174" s="94">
        <f>COUNTIF($A$84:$G$84,"29")</f>
        <v>0</v>
      </c>
      <c r="Z174" s="94">
        <f>COUNTIF($A$87:$G$87,"29")</f>
        <v>0</v>
      </c>
      <c r="AA174" s="94">
        <f>COUNTIF($A$90:$G$90,"29")</f>
        <v>0</v>
      </c>
      <c r="AB174" s="96">
        <f>SUM(A174:AA174)</f>
        <v>0</v>
      </c>
      <c r="AC174" s="97">
        <f>AB174/180</f>
        <v>0</v>
      </c>
      <c r="AD174" s="86"/>
    </row>
    <row r="175" spans="1:30" ht="38.25" x14ac:dyDescent="0.2">
      <c r="A175" s="94" t="s">
        <v>5</v>
      </c>
      <c r="B175" s="94"/>
      <c r="C175" s="94"/>
      <c r="D175" s="94"/>
      <c r="E175" s="94"/>
      <c r="F175" s="94"/>
      <c r="G175" s="94"/>
      <c r="H175" s="94"/>
      <c r="I175" s="94"/>
      <c r="J175" s="94"/>
      <c r="K175" s="94"/>
      <c r="L175" s="94"/>
      <c r="M175" s="94"/>
      <c r="N175" s="94"/>
      <c r="O175" s="86"/>
      <c r="P175" s="86"/>
      <c r="Q175" s="86"/>
      <c r="R175" s="86"/>
      <c r="S175" s="86"/>
      <c r="T175" s="86"/>
      <c r="U175" s="86"/>
      <c r="V175" s="86"/>
      <c r="W175" s="86"/>
      <c r="X175" s="86"/>
      <c r="Y175" s="86"/>
      <c r="Z175" s="86"/>
      <c r="AA175" s="86"/>
      <c r="AB175" s="95" t="s">
        <v>59</v>
      </c>
      <c r="AC175" s="95">
        <v>30</v>
      </c>
      <c r="AD175" s="86"/>
    </row>
    <row r="176" spans="1:30" x14ac:dyDescent="0.2">
      <c r="A176" s="94">
        <f>COUNTIF(A12:G12,"30")</f>
        <v>0</v>
      </c>
      <c r="B176" s="94">
        <f>COUNTIF(A15:G15,"30")</f>
        <v>0</v>
      </c>
      <c r="C176" s="94">
        <f>COUNTIF(A18:G18,"30")</f>
        <v>0</v>
      </c>
      <c r="D176" s="94">
        <f>COUNTIF(A21:G21,"30")</f>
        <v>0</v>
      </c>
      <c r="E176" s="94">
        <f>COUNTIF(A24:G24,"30")</f>
        <v>0</v>
      </c>
      <c r="F176" s="94">
        <f>COUNTIF(A27:G27,"30")</f>
        <v>0</v>
      </c>
      <c r="G176" s="94">
        <f>COUNTIF(A30:G30,"30")</f>
        <v>0</v>
      </c>
      <c r="H176" s="94">
        <f>COUNTIF(A33:G33,"30")</f>
        <v>0</v>
      </c>
      <c r="I176" s="94">
        <f>COUNTIF(A36:G36,"30")</f>
        <v>0</v>
      </c>
      <c r="J176" s="94">
        <f>COUNTIF(A39:G39,"30")</f>
        <v>0</v>
      </c>
      <c r="K176" s="94">
        <f>COUNTIF(A42:G42,"30")</f>
        <v>0</v>
      </c>
      <c r="L176" s="94">
        <f>COUNTIF(A45:G45,"30")</f>
        <v>0</v>
      </c>
      <c r="M176" s="94">
        <f>COUNTIF(A48:G48,"30")</f>
        <v>0</v>
      </c>
      <c r="N176" s="94">
        <f>COUNTIF(A51:G51,"30")</f>
        <v>0</v>
      </c>
      <c r="O176" s="94">
        <f>COUNTIF($A$54:$G$54,"30")</f>
        <v>0</v>
      </c>
      <c r="P176" s="94">
        <f>COUNTIF($A$57:$G$57,"30")</f>
        <v>0</v>
      </c>
      <c r="Q176" s="94">
        <f>COUNTIF($A$60:$G$60,"30")</f>
        <v>0</v>
      </c>
      <c r="R176" s="94">
        <f>COUNTIF($A$63:$G$63,"30")</f>
        <v>0</v>
      </c>
      <c r="S176" s="94">
        <f>COUNTIF($A$66:$G$66,"30")</f>
        <v>0</v>
      </c>
      <c r="T176" s="94">
        <f>COUNTIF($A$69:$G$69,"30")</f>
        <v>0</v>
      </c>
      <c r="U176" s="94">
        <f>COUNTIF($A$72:$G$72,"30")</f>
        <v>0</v>
      </c>
      <c r="V176" s="94">
        <f>COUNTIF($A$75:$G$75,"30")</f>
        <v>0</v>
      </c>
      <c r="W176" s="94">
        <f>COUNTIF($A$78:$G$78,"30")</f>
        <v>0</v>
      </c>
      <c r="X176" s="94">
        <f>COUNTIF($A$81:$G$81,"30")</f>
        <v>0</v>
      </c>
      <c r="Y176" s="94">
        <f>COUNTIF($A$84:$G$84,"30")</f>
        <v>0</v>
      </c>
      <c r="Z176" s="94">
        <f>COUNTIF($A$87:$G$87,"30")</f>
        <v>0</v>
      </c>
      <c r="AA176" s="94">
        <f>COUNTIF($A$90:$G$90,"30")</f>
        <v>0</v>
      </c>
      <c r="AB176" s="96">
        <f>SUM(A176:AA176)</f>
        <v>0</v>
      </c>
      <c r="AC176" s="97">
        <f>AB176/180</f>
        <v>0</v>
      </c>
      <c r="AD176" s="86"/>
    </row>
    <row r="177" spans="1:30" ht="38.25" x14ac:dyDescent="0.2">
      <c r="A177" s="94" t="s">
        <v>6</v>
      </c>
      <c r="B177" s="94"/>
      <c r="C177" s="94"/>
      <c r="D177" s="94"/>
      <c r="E177" s="94"/>
      <c r="F177" s="94"/>
      <c r="G177" s="94"/>
      <c r="H177" s="94"/>
      <c r="I177" s="94"/>
      <c r="J177" s="94"/>
      <c r="K177" s="94"/>
      <c r="L177" s="94"/>
      <c r="M177" s="94"/>
      <c r="N177" s="94"/>
      <c r="O177" s="86"/>
      <c r="P177" s="86"/>
      <c r="Q177" s="86"/>
      <c r="R177" s="86"/>
      <c r="S177" s="86"/>
      <c r="T177" s="86"/>
      <c r="U177" s="86"/>
      <c r="V177" s="86"/>
      <c r="W177" s="86"/>
      <c r="X177" s="86"/>
      <c r="Y177" s="86"/>
      <c r="Z177" s="86"/>
      <c r="AA177" s="86"/>
      <c r="AB177" s="95" t="s">
        <v>60</v>
      </c>
      <c r="AC177" s="95">
        <v>31</v>
      </c>
      <c r="AD177" s="86"/>
    </row>
    <row r="178" spans="1:30" x14ac:dyDescent="0.2">
      <c r="A178" s="94">
        <f>COUNTIF(A12:G12,"31")</f>
        <v>0</v>
      </c>
      <c r="B178" s="94">
        <f>COUNTIF(A15:G15,"31")</f>
        <v>0</v>
      </c>
      <c r="C178" s="94">
        <f>COUNTIF(A18:G18,"31")</f>
        <v>0</v>
      </c>
      <c r="D178" s="94">
        <f>COUNTIF(A21:G21,"31")</f>
        <v>0</v>
      </c>
      <c r="E178" s="94">
        <f>COUNTIF(A24:G24,"31")</f>
        <v>0</v>
      </c>
      <c r="F178" s="94">
        <f>COUNTIF(A27:G27,"31")</f>
        <v>0</v>
      </c>
      <c r="G178" s="94">
        <f>COUNTIF(A30:G30,"31")</f>
        <v>0</v>
      </c>
      <c r="H178" s="94">
        <f>COUNTIF(A33:G33,"31")</f>
        <v>0</v>
      </c>
      <c r="I178" s="94">
        <f>COUNTIF(A36:G36,"31")</f>
        <v>0</v>
      </c>
      <c r="J178" s="94">
        <f>COUNTIF(A39:G39,"31")</f>
        <v>0</v>
      </c>
      <c r="K178" s="94">
        <f>COUNTIF(A42:G42,"31")</f>
        <v>0</v>
      </c>
      <c r="L178" s="94">
        <f>COUNTIF(A45:G45,"31")</f>
        <v>0</v>
      </c>
      <c r="M178" s="94">
        <f>COUNTIF(A48:G48,"31")</f>
        <v>0</v>
      </c>
      <c r="N178" s="94">
        <f>COUNTIF(A51:G51,"31")</f>
        <v>0</v>
      </c>
      <c r="O178" s="94">
        <f>COUNTIF($A$54:$G$54,"31")</f>
        <v>0</v>
      </c>
      <c r="P178" s="94">
        <f>COUNTIF($A$57:$G$57,"31")</f>
        <v>0</v>
      </c>
      <c r="Q178" s="94">
        <f>COUNTIF($A$60:$G$60,"31")</f>
        <v>0</v>
      </c>
      <c r="R178" s="94">
        <f>COUNTIF($A$63:$G$63,"31")</f>
        <v>0</v>
      </c>
      <c r="S178" s="94">
        <f>COUNTIF($A$66:$G$66,"31")</f>
        <v>0</v>
      </c>
      <c r="T178" s="94">
        <f>COUNTIF($A$69:$G$69,"31")</f>
        <v>0</v>
      </c>
      <c r="U178" s="94">
        <f>COUNTIF($A$72:$G$72,"31")</f>
        <v>0</v>
      </c>
      <c r="V178" s="94">
        <f>COUNTIF($A$75:$G$75,"31")</f>
        <v>0</v>
      </c>
      <c r="W178" s="94">
        <f>COUNTIF($A$78:$G$78,"31")</f>
        <v>0</v>
      </c>
      <c r="X178" s="94">
        <f>COUNTIF($A$81:$G$81,"31")</f>
        <v>0</v>
      </c>
      <c r="Y178" s="94">
        <f>COUNTIF($A$84:$G$84,"31")</f>
        <v>0</v>
      </c>
      <c r="Z178" s="94">
        <f>COUNTIF($A$87:$G$87,"31")</f>
        <v>0</v>
      </c>
      <c r="AA178" s="94">
        <f>COUNTIF($A$90:$G$90,"31")</f>
        <v>0</v>
      </c>
      <c r="AB178" s="96">
        <f>SUM(A178:AA178)</f>
        <v>0</v>
      </c>
      <c r="AC178" s="97">
        <f>AB178/180</f>
        <v>0</v>
      </c>
      <c r="AD178" s="86"/>
    </row>
    <row r="179" spans="1:30" ht="38.25" x14ac:dyDescent="0.2">
      <c r="A179" s="94" t="s">
        <v>7</v>
      </c>
      <c r="B179" s="94"/>
      <c r="C179" s="94"/>
      <c r="D179" s="94"/>
      <c r="E179" s="94"/>
      <c r="F179" s="94"/>
      <c r="G179" s="94"/>
      <c r="H179" s="94"/>
      <c r="I179" s="94"/>
      <c r="J179" s="94"/>
      <c r="K179" s="94"/>
      <c r="L179" s="94"/>
      <c r="M179" s="94"/>
      <c r="N179" s="94"/>
      <c r="O179" s="86"/>
      <c r="P179" s="86"/>
      <c r="Q179" s="86"/>
      <c r="R179" s="86"/>
      <c r="S179" s="86"/>
      <c r="T179" s="86"/>
      <c r="U179" s="86"/>
      <c r="V179" s="86"/>
      <c r="W179" s="86"/>
      <c r="X179" s="86"/>
      <c r="Y179" s="86"/>
      <c r="Z179" s="86"/>
      <c r="AA179" s="86"/>
      <c r="AB179" s="95" t="s">
        <v>61</v>
      </c>
      <c r="AC179" s="95">
        <v>32</v>
      </c>
      <c r="AD179" s="86"/>
    </row>
    <row r="180" spans="1:30" x14ac:dyDescent="0.2">
      <c r="A180" s="94">
        <f>COUNTIF(A12:G12,"32")</f>
        <v>0</v>
      </c>
      <c r="B180" s="94">
        <f>COUNTIF(A15:G15,"32")</f>
        <v>0</v>
      </c>
      <c r="C180" s="94">
        <f>COUNTIF(A18:G18,"32")</f>
        <v>0</v>
      </c>
      <c r="D180" s="94">
        <f>COUNTIF(A21:G21,"32")</f>
        <v>0</v>
      </c>
      <c r="E180" s="94">
        <f>COUNTIF(A24:G24,"32")</f>
        <v>0</v>
      </c>
      <c r="F180" s="94">
        <f>COUNTIF(A27:G27,"32")</f>
        <v>0</v>
      </c>
      <c r="G180" s="94">
        <f>COUNTIF(A30:G30,"32")</f>
        <v>0</v>
      </c>
      <c r="H180" s="94">
        <f>COUNTIF(A33:G33,"32")</f>
        <v>0</v>
      </c>
      <c r="I180" s="94">
        <f>COUNTIF(A36:G36,"32")</f>
        <v>0</v>
      </c>
      <c r="J180" s="94">
        <f>COUNTIF(A39:G39,"32")</f>
        <v>0</v>
      </c>
      <c r="K180" s="94">
        <f>COUNTIF(A42:G42,"32")</f>
        <v>0</v>
      </c>
      <c r="L180" s="94">
        <f>COUNTIF(A45:G45,"32")</f>
        <v>0</v>
      </c>
      <c r="M180" s="94">
        <f>COUNTIF(A48:G48,"32")</f>
        <v>0</v>
      </c>
      <c r="N180" s="94">
        <f>COUNTIF(A51:G51,"32")</f>
        <v>0</v>
      </c>
      <c r="O180" s="94">
        <f>COUNTIF($A$54:$G$54,"32")</f>
        <v>0</v>
      </c>
      <c r="P180" s="94">
        <f>COUNTIF($A$57:$G$57,"32")</f>
        <v>0</v>
      </c>
      <c r="Q180" s="94">
        <f>COUNTIF($A$60:$G$60,"32")</f>
        <v>0</v>
      </c>
      <c r="R180" s="94">
        <f>COUNTIF($A$63:$G$63,"32")</f>
        <v>0</v>
      </c>
      <c r="S180" s="94">
        <f>COUNTIF($A$66:$G$66,"32")</f>
        <v>0</v>
      </c>
      <c r="T180" s="94">
        <f>COUNTIF($A$69:$G$69,"32")</f>
        <v>0</v>
      </c>
      <c r="U180" s="94">
        <f>COUNTIF($A$72:$G$72,"32")</f>
        <v>0</v>
      </c>
      <c r="V180" s="94">
        <f>COUNTIF($A$75:$G$75,"32")</f>
        <v>0</v>
      </c>
      <c r="W180" s="94">
        <f>COUNTIF($A$78:$G$78,"32")</f>
        <v>0</v>
      </c>
      <c r="X180" s="94">
        <f>COUNTIF($A$81:$G$81,"32")</f>
        <v>0</v>
      </c>
      <c r="Y180" s="94">
        <f>COUNTIF($A$84:$G$84,"32")</f>
        <v>0</v>
      </c>
      <c r="Z180" s="94">
        <f>COUNTIF($A$87:$G$87,"32")</f>
        <v>0</v>
      </c>
      <c r="AA180" s="94">
        <f>COUNTIF($A$90:$G$90,"32")</f>
        <v>0</v>
      </c>
      <c r="AB180" s="96">
        <f>SUM(A180:AA180)</f>
        <v>0</v>
      </c>
      <c r="AC180" s="97">
        <f>AB180/180</f>
        <v>0</v>
      </c>
      <c r="AD180" s="86"/>
    </row>
    <row r="181" spans="1:30" ht="38.25" x14ac:dyDescent="0.2">
      <c r="A181" s="94" t="s">
        <v>8</v>
      </c>
      <c r="B181" s="94"/>
      <c r="C181" s="94"/>
      <c r="D181" s="94"/>
      <c r="E181" s="94"/>
      <c r="F181" s="94"/>
      <c r="G181" s="94"/>
      <c r="H181" s="94"/>
      <c r="I181" s="94"/>
      <c r="J181" s="94"/>
      <c r="K181" s="94"/>
      <c r="L181" s="94"/>
      <c r="M181" s="94"/>
      <c r="N181" s="94"/>
      <c r="O181" s="86"/>
      <c r="P181" s="86"/>
      <c r="Q181" s="86"/>
      <c r="R181" s="86"/>
      <c r="S181" s="86"/>
      <c r="T181" s="86"/>
      <c r="U181" s="86"/>
      <c r="V181" s="86"/>
      <c r="W181" s="86"/>
      <c r="X181" s="86"/>
      <c r="Y181" s="86"/>
      <c r="Z181" s="86"/>
      <c r="AA181" s="86"/>
      <c r="AB181" s="95" t="s">
        <v>62</v>
      </c>
      <c r="AC181" s="95">
        <v>33</v>
      </c>
      <c r="AD181" s="86"/>
    </row>
    <row r="182" spans="1:30" x14ac:dyDescent="0.2">
      <c r="A182" s="94">
        <f>COUNTIF(A12:G12,"33")</f>
        <v>0</v>
      </c>
      <c r="B182" s="94">
        <f>COUNTIF(A15:G15,"33")</f>
        <v>0</v>
      </c>
      <c r="C182" s="94">
        <f>COUNTIF(A18:G18,"33")</f>
        <v>0</v>
      </c>
      <c r="D182" s="94">
        <f>COUNTIF(A21:G21,"33")</f>
        <v>0</v>
      </c>
      <c r="E182" s="94">
        <f>COUNTIF(A24:G24,"33")</f>
        <v>0</v>
      </c>
      <c r="F182" s="94">
        <f>COUNTIF(A27:G27,"33")</f>
        <v>0</v>
      </c>
      <c r="G182" s="94">
        <f>COUNTIF(A30:G30,"33")</f>
        <v>0</v>
      </c>
      <c r="H182" s="94">
        <f>COUNTIF(A33:G33,"33")</f>
        <v>0</v>
      </c>
      <c r="I182" s="94">
        <f>COUNTIF(A36:G36,"33")</f>
        <v>0</v>
      </c>
      <c r="J182" s="94">
        <f>COUNTIF(A39:G39,"33")</f>
        <v>0</v>
      </c>
      <c r="K182" s="94">
        <f>COUNTIF(A42:G42,"33")</f>
        <v>0</v>
      </c>
      <c r="L182" s="94">
        <f>COUNTIF(A45:G45,"33")</f>
        <v>0</v>
      </c>
      <c r="M182" s="94">
        <f>COUNTIF(A48:G48,"33")</f>
        <v>0</v>
      </c>
      <c r="N182" s="94">
        <f>COUNTIF(A51:G51,"33")</f>
        <v>0</v>
      </c>
      <c r="O182" s="94">
        <f>COUNTIF($A$54:$G$54,"33")</f>
        <v>0</v>
      </c>
      <c r="P182" s="94">
        <f>COUNTIF($A$57:$G$57,"33")</f>
        <v>0</v>
      </c>
      <c r="Q182" s="94">
        <f>COUNTIF($A$60:$G$60,"33")</f>
        <v>0</v>
      </c>
      <c r="R182" s="94">
        <f>COUNTIF($A$63:$G$63,"33")</f>
        <v>0</v>
      </c>
      <c r="S182" s="94">
        <f>COUNTIF($A$66:$G$66,"33")</f>
        <v>0</v>
      </c>
      <c r="T182" s="94">
        <f>COUNTIF($A$69:$G$69,"33")</f>
        <v>0</v>
      </c>
      <c r="U182" s="94">
        <f>COUNTIF($A$72:$G$72,"33")</f>
        <v>0</v>
      </c>
      <c r="V182" s="94">
        <f>COUNTIF($A$75:$G$75,"33")</f>
        <v>0</v>
      </c>
      <c r="W182" s="94">
        <f>COUNTIF($A$78:$G$78,"33")</f>
        <v>0</v>
      </c>
      <c r="X182" s="94">
        <f>COUNTIF($A$81:$G$81,"33")</f>
        <v>0</v>
      </c>
      <c r="Y182" s="94">
        <f>COUNTIF($A$84:$G$84,"33")</f>
        <v>0</v>
      </c>
      <c r="Z182" s="94">
        <f>COUNTIF($A$87:$G$87,"33")</f>
        <v>0</v>
      </c>
      <c r="AA182" s="94">
        <f>COUNTIF($A$90:$G$90,"33")</f>
        <v>0</v>
      </c>
      <c r="AB182" s="96">
        <f>SUM(A182:AA182)</f>
        <v>0</v>
      </c>
      <c r="AC182" s="97">
        <f>AB182/180</f>
        <v>0</v>
      </c>
      <c r="AD182" s="86"/>
    </row>
    <row r="183" spans="1:30" ht="38.25" x14ac:dyDescent="0.2">
      <c r="A183" s="94" t="s">
        <v>9</v>
      </c>
      <c r="B183" s="94"/>
      <c r="C183" s="94"/>
      <c r="D183" s="94"/>
      <c r="E183" s="94"/>
      <c r="F183" s="94"/>
      <c r="G183" s="94"/>
      <c r="H183" s="94"/>
      <c r="I183" s="94"/>
      <c r="J183" s="94"/>
      <c r="K183" s="94"/>
      <c r="L183" s="94"/>
      <c r="M183" s="94"/>
      <c r="N183" s="94"/>
      <c r="O183" s="86"/>
      <c r="P183" s="86"/>
      <c r="Q183" s="86"/>
      <c r="R183" s="86"/>
      <c r="S183" s="86"/>
      <c r="T183" s="86"/>
      <c r="U183" s="86"/>
      <c r="V183" s="86"/>
      <c r="W183" s="86"/>
      <c r="X183" s="86"/>
      <c r="Y183" s="86"/>
      <c r="Z183" s="86"/>
      <c r="AA183" s="86"/>
      <c r="AB183" s="95" t="s">
        <v>63</v>
      </c>
      <c r="AC183" s="95">
        <v>34</v>
      </c>
      <c r="AD183" s="86"/>
    </row>
    <row r="184" spans="1:30" x14ac:dyDescent="0.2">
      <c r="A184" s="94">
        <f>COUNTIF(A12:G12,"34")</f>
        <v>0</v>
      </c>
      <c r="B184" s="94">
        <f>COUNTIF(A15:G15,"34")</f>
        <v>0</v>
      </c>
      <c r="C184" s="94">
        <f>COUNTIF(A18:G18,"34")</f>
        <v>0</v>
      </c>
      <c r="D184" s="94">
        <f>COUNTIF(A21:G21,"34")</f>
        <v>0</v>
      </c>
      <c r="E184" s="94">
        <f>COUNTIF(A24:G24,"34")</f>
        <v>0</v>
      </c>
      <c r="F184" s="94">
        <f>COUNTIF(A27:G27,"34")</f>
        <v>0</v>
      </c>
      <c r="G184" s="94">
        <f>COUNTIF(A30:G30,"34")</f>
        <v>0</v>
      </c>
      <c r="H184" s="94">
        <f>COUNTIF(A33:G33,"34")</f>
        <v>0</v>
      </c>
      <c r="I184" s="94">
        <f>COUNTIF(A36:G36,"34")</f>
        <v>0</v>
      </c>
      <c r="J184" s="94">
        <f>COUNTIF(A39:G39,"34")</f>
        <v>0</v>
      </c>
      <c r="K184" s="94">
        <f>COUNTIF(A42:G42,"34")</f>
        <v>0</v>
      </c>
      <c r="L184" s="94">
        <f>COUNTIF(A45:G45,"34")</f>
        <v>0</v>
      </c>
      <c r="M184" s="94">
        <f>COUNTIF(A48:G48,"34")</f>
        <v>0</v>
      </c>
      <c r="N184" s="94">
        <f>COUNTIF(A51:G51,"34")</f>
        <v>0</v>
      </c>
      <c r="O184" s="94">
        <f>COUNTIF($A$54:$G$54,"34")</f>
        <v>0</v>
      </c>
      <c r="P184" s="94">
        <f>COUNTIF($A$57:$G$57,"34")</f>
        <v>0</v>
      </c>
      <c r="Q184" s="94">
        <f>COUNTIF($A$60:$G$60,"34")</f>
        <v>0</v>
      </c>
      <c r="R184" s="94">
        <f>COUNTIF($A$63:$G$63,"34")</f>
        <v>0</v>
      </c>
      <c r="S184" s="94">
        <f>COUNTIF($A$66:$G$66,"34")</f>
        <v>0</v>
      </c>
      <c r="T184" s="94">
        <f>COUNTIF($A$69:$G$69,"34")</f>
        <v>0</v>
      </c>
      <c r="U184" s="94">
        <f>COUNTIF($A$72:$G$72,"34")</f>
        <v>0</v>
      </c>
      <c r="V184" s="94">
        <f>COUNTIF($A$75:$G$75,"34")</f>
        <v>0</v>
      </c>
      <c r="W184" s="94">
        <f>COUNTIF($A$78:$G$78,"34")</f>
        <v>0</v>
      </c>
      <c r="X184" s="94">
        <f>COUNTIF($A$81:$G$81,"34")</f>
        <v>0</v>
      </c>
      <c r="Y184" s="94">
        <f>COUNTIF($A$84:$G$84,"34")</f>
        <v>0</v>
      </c>
      <c r="Z184" s="94">
        <f>COUNTIF($A$87:$G$87,"34")</f>
        <v>0</v>
      </c>
      <c r="AA184" s="94">
        <f>COUNTIF($A$90:$G$90,"34")</f>
        <v>0</v>
      </c>
      <c r="AB184" s="96">
        <f>SUM(A184:AA184)</f>
        <v>0</v>
      </c>
      <c r="AC184" s="97">
        <f>AB184/180</f>
        <v>0</v>
      </c>
      <c r="AD184" s="86"/>
    </row>
    <row r="185" spans="1:30" ht="38.25" x14ac:dyDescent="0.2">
      <c r="A185" s="190" t="s">
        <v>10</v>
      </c>
      <c r="B185" s="94"/>
      <c r="C185" s="94"/>
      <c r="D185" s="94"/>
      <c r="E185" s="94"/>
      <c r="F185" s="94"/>
      <c r="G185" s="94"/>
      <c r="H185" s="94"/>
      <c r="I185" s="94"/>
      <c r="J185" s="94"/>
      <c r="K185" s="94"/>
      <c r="L185" s="94"/>
      <c r="M185" s="94"/>
      <c r="N185" s="94"/>
      <c r="O185" s="86"/>
      <c r="P185" s="86"/>
      <c r="Q185" s="86"/>
      <c r="R185" s="86"/>
      <c r="S185" s="86"/>
      <c r="T185" s="86"/>
      <c r="U185" s="86"/>
      <c r="V185" s="86"/>
      <c r="W185" s="86"/>
      <c r="X185" s="86"/>
      <c r="Y185" s="86"/>
      <c r="Z185" s="86"/>
      <c r="AA185" s="86"/>
      <c r="AB185" s="95" t="s">
        <v>64</v>
      </c>
      <c r="AC185" s="95">
        <v>35</v>
      </c>
      <c r="AD185" s="86"/>
    </row>
    <row r="186" spans="1:30" x14ac:dyDescent="0.2">
      <c r="A186" s="94">
        <f>COUNTIF(A12:G12,"35")</f>
        <v>0</v>
      </c>
      <c r="B186" s="94">
        <f>COUNTIF(A15:G15,"35")</f>
        <v>0</v>
      </c>
      <c r="C186" s="94">
        <f>COUNTIF(A18:G18,"35")</f>
        <v>0</v>
      </c>
      <c r="D186" s="94">
        <f>COUNTIF(A21:G21,"35")</f>
        <v>0</v>
      </c>
      <c r="E186" s="94">
        <f>COUNTIF(A24:G24,"35")</f>
        <v>0</v>
      </c>
      <c r="F186" s="94">
        <f>COUNTIF(A27:G27,"35")</f>
        <v>0</v>
      </c>
      <c r="G186" s="94">
        <f>COUNTIF(A30:G30,"35")</f>
        <v>0</v>
      </c>
      <c r="H186" s="94">
        <f>COUNTIF(A33:G33,"35")</f>
        <v>0</v>
      </c>
      <c r="I186" s="94">
        <f>COUNTIF(A36:G36,"35")</f>
        <v>0</v>
      </c>
      <c r="J186" s="94">
        <f>COUNTIF(A39:G39,"35")</f>
        <v>0</v>
      </c>
      <c r="K186" s="94">
        <f>COUNTIF(A42:G42,"35")</f>
        <v>0</v>
      </c>
      <c r="L186" s="94">
        <f>COUNTIF(A45:G45,"35")</f>
        <v>0</v>
      </c>
      <c r="M186" s="94">
        <f>COUNTIF(A48:G48,"35")</f>
        <v>0</v>
      </c>
      <c r="N186" s="94">
        <f>COUNTIF(A51:G51,"35")</f>
        <v>0</v>
      </c>
      <c r="O186" s="94">
        <f>COUNTIF($A$54:$G$54,"35")</f>
        <v>0</v>
      </c>
      <c r="P186" s="94">
        <f>COUNTIF($A$57:$G$57,"35")</f>
        <v>0</v>
      </c>
      <c r="Q186" s="94">
        <f>COUNTIF($A$60:$G$60,"35")</f>
        <v>0</v>
      </c>
      <c r="R186" s="94">
        <f>COUNTIF($A$63:$G$63,"35")</f>
        <v>0</v>
      </c>
      <c r="S186" s="94">
        <f>COUNTIF($A$66:$G$66,"35")</f>
        <v>0</v>
      </c>
      <c r="T186" s="94">
        <f>COUNTIF($A$69:$G$69,"35")</f>
        <v>0</v>
      </c>
      <c r="U186" s="94">
        <f>COUNTIF($A$72:$G$72,"35")</f>
        <v>0</v>
      </c>
      <c r="V186" s="94">
        <f>COUNTIF($A$75:$G$75,"35")</f>
        <v>0</v>
      </c>
      <c r="W186" s="94">
        <f>COUNTIF($A$78:$G$78,"35")</f>
        <v>0</v>
      </c>
      <c r="X186" s="94">
        <f>COUNTIF($A$81:$G$81,"35")</f>
        <v>0</v>
      </c>
      <c r="Y186" s="94">
        <f>COUNTIF($A$84:$G$84,"35")</f>
        <v>0</v>
      </c>
      <c r="Z186" s="94">
        <f>COUNTIF($A$87:$G$87,"35")</f>
        <v>0</v>
      </c>
      <c r="AA186" s="94">
        <f>COUNTIF($A$90:$G$90,"35")</f>
        <v>0</v>
      </c>
      <c r="AB186" s="96">
        <f>SUM(A186:AA186)</f>
        <v>0</v>
      </c>
      <c r="AC186" s="97">
        <f>AB186/180</f>
        <v>0</v>
      </c>
      <c r="AD186" s="86"/>
    </row>
    <row r="187" spans="1:30" ht="38.25" x14ac:dyDescent="0.2">
      <c r="A187" s="94" t="s">
        <v>11</v>
      </c>
      <c r="B187" s="94"/>
      <c r="C187" s="94"/>
      <c r="D187" s="94"/>
      <c r="E187" s="94"/>
      <c r="F187" s="94"/>
      <c r="G187" s="94"/>
      <c r="H187" s="94"/>
      <c r="I187" s="94"/>
      <c r="J187" s="94"/>
      <c r="K187" s="94"/>
      <c r="L187" s="94"/>
      <c r="M187" s="94"/>
      <c r="N187" s="94"/>
      <c r="O187" s="86"/>
      <c r="P187" s="86"/>
      <c r="Q187" s="86"/>
      <c r="R187" s="86"/>
      <c r="S187" s="86"/>
      <c r="T187" s="86"/>
      <c r="U187" s="86"/>
      <c r="V187" s="86"/>
      <c r="W187" s="86"/>
      <c r="X187" s="86"/>
      <c r="Y187" s="86"/>
      <c r="Z187" s="86"/>
      <c r="AA187" s="86"/>
      <c r="AB187" s="95" t="s">
        <v>65</v>
      </c>
      <c r="AC187" s="95">
        <v>36</v>
      </c>
      <c r="AD187" s="86"/>
    </row>
    <row r="188" spans="1:30" x14ac:dyDescent="0.2">
      <c r="A188" s="94">
        <f>COUNTIF(A12:G12,"36")</f>
        <v>0</v>
      </c>
      <c r="B188" s="94">
        <f>COUNTIF(A15:G15,"36")</f>
        <v>0</v>
      </c>
      <c r="C188" s="94">
        <f>COUNTIF(A18:G18,"36")</f>
        <v>0</v>
      </c>
      <c r="D188" s="94">
        <f>COUNTIF(A21:G21,"36")</f>
        <v>0</v>
      </c>
      <c r="E188" s="94">
        <f>COUNTIF(A24:G24,"36")</f>
        <v>0</v>
      </c>
      <c r="F188" s="94">
        <f>COUNTIF(A27:G27,"36")</f>
        <v>0</v>
      </c>
      <c r="G188" s="94">
        <f>COUNTIF(A30:G30,"36")</f>
        <v>0</v>
      </c>
      <c r="H188" s="94">
        <f>COUNTIF(A33:G33,"36")</f>
        <v>0</v>
      </c>
      <c r="I188" s="94">
        <f>COUNTIF(A36:G36,"36")</f>
        <v>0</v>
      </c>
      <c r="J188" s="94">
        <f>COUNTIF(A39:G39,"36")</f>
        <v>0</v>
      </c>
      <c r="K188" s="94">
        <f>COUNTIF(A42:G42,"36")</f>
        <v>0</v>
      </c>
      <c r="L188" s="94">
        <f>COUNTIF(A45:G45,"36")</f>
        <v>0</v>
      </c>
      <c r="M188" s="94">
        <f>COUNTIF(A48:G48,"36")</f>
        <v>0</v>
      </c>
      <c r="N188" s="94">
        <f>COUNTIF(A51:G51,"36")</f>
        <v>0</v>
      </c>
      <c r="O188" s="94">
        <f>COUNTIF($A$54:$G$54,"36")</f>
        <v>0</v>
      </c>
      <c r="P188" s="94">
        <f>COUNTIF($A$57:$G$57,"36")</f>
        <v>0</v>
      </c>
      <c r="Q188" s="94">
        <f>COUNTIF($A$60:$G$60,"36")</f>
        <v>0</v>
      </c>
      <c r="R188" s="94">
        <f>COUNTIF($A$63:$G$63,"36")</f>
        <v>0</v>
      </c>
      <c r="S188" s="94">
        <f>COUNTIF($A$66:$G$66,"36")</f>
        <v>0</v>
      </c>
      <c r="T188" s="94">
        <f>COUNTIF($A$69:$G$69,"36")</f>
        <v>0</v>
      </c>
      <c r="U188" s="94">
        <f>COUNTIF($A$72:$G$72,"36")</f>
        <v>0</v>
      </c>
      <c r="V188" s="94">
        <f>COUNTIF($A$75:$G$75,"36")</f>
        <v>0</v>
      </c>
      <c r="W188" s="94">
        <f>COUNTIF($A$78:$G$78,"36")</f>
        <v>0</v>
      </c>
      <c r="X188" s="94">
        <f>COUNTIF($A$81:$G$81,"36")</f>
        <v>0</v>
      </c>
      <c r="Y188" s="94">
        <f>COUNTIF($A$84:$G$84,"36")</f>
        <v>0</v>
      </c>
      <c r="Z188" s="94">
        <f>COUNTIF($A$87:$G$87,"36")</f>
        <v>0</v>
      </c>
      <c r="AA188" s="94">
        <f>COUNTIF($A$90:$G$90,"36")</f>
        <v>0</v>
      </c>
      <c r="AB188" s="96">
        <f>SUM(A188:AA188)</f>
        <v>0</v>
      </c>
      <c r="AC188" s="97">
        <f>AB188/180</f>
        <v>0</v>
      </c>
      <c r="AD188" s="86"/>
    </row>
    <row r="189" spans="1:30" ht="38.25" x14ac:dyDescent="0.2">
      <c r="A189" s="94" t="s">
        <v>18</v>
      </c>
      <c r="B189" s="94"/>
      <c r="C189" s="94"/>
      <c r="D189" s="94"/>
      <c r="E189" s="94"/>
      <c r="F189" s="94"/>
      <c r="G189" s="94"/>
      <c r="H189" s="94"/>
      <c r="I189" s="94"/>
      <c r="J189" s="94"/>
      <c r="K189" s="94"/>
      <c r="L189" s="94"/>
      <c r="M189" s="94"/>
      <c r="N189" s="94"/>
      <c r="O189" s="86"/>
      <c r="P189" s="86"/>
      <c r="Q189" s="86"/>
      <c r="R189" s="86"/>
      <c r="S189" s="86"/>
      <c r="T189" s="86"/>
      <c r="U189" s="86"/>
      <c r="V189" s="86"/>
      <c r="W189" s="86"/>
      <c r="X189" s="86"/>
      <c r="Y189" s="86"/>
      <c r="Z189" s="86"/>
      <c r="AA189" s="86"/>
      <c r="AB189" s="95" t="s">
        <v>66</v>
      </c>
      <c r="AC189" s="95">
        <v>37</v>
      </c>
      <c r="AD189" s="86"/>
    </row>
    <row r="190" spans="1:30" x14ac:dyDescent="0.2">
      <c r="A190" s="94">
        <f>COUNTIF(A12:G12,"37")</f>
        <v>0</v>
      </c>
      <c r="B190" s="94">
        <f>COUNTIF(A15:G15,"37")</f>
        <v>0</v>
      </c>
      <c r="C190" s="94">
        <f>COUNTIF(A18:G18,"37")</f>
        <v>0</v>
      </c>
      <c r="D190" s="94">
        <f>COUNTIF(A21:G21,"37")</f>
        <v>0</v>
      </c>
      <c r="E190" s="94">
        <f>COUNTIF(A24:G24,"37")</f>
        <v>0</v>
      </c>
      <c r="F190" s="94">
        <f>COUNTIF(A27:G27,"37")</f>
        <v>0</v>
      </c>
      <c r="G190" s="94">
        <f>COUNTIF(A30:G30,"37")</f>
        <v>0</v>
      </c>
      <c r="H190" s="94">
        <f>COUNTIF(A33:G33,"37")</f>
        <v>0</v>
      </c>
      <c r="I190" s="94">
        <f>COUNTIF(A36:G36,"37")</f>
        <v>0</v>
      </c>
      <c r="J190" s="94">
        <f>COUNTIF(A39:G39,"37")</f>
        <v>0</v>
      </c>
      <c r="K190" s="94">
        <f>COUNTIF(A42:G42,"37")</f>
        <v>0</v>
      </c>
      <c r="L190" s="94">
        <f>COUNTIF(A45:G45,"37")</f>
        <v>0</v>
      </c>
      <c r="M190" s="94">
        <f>COUNTIF(A48:G48,"37")</f>
        <v>0</v>
      </c>
      <c r="N190" s="94">
        <f>COUNTIF(A51:G51,"37")</f>
        <v>0</v>
      </c>
      <c r="O190" s="94">
        <f>COUNTIF($A$54:$G$54,"37")</f>
        <v>0</v>
      </c>
      <c r="P190" s="94">
        <f>COUNTIF($A$57:$G$57,"37")</f>
        <v>0</v>
      </c>
      <c r="Q190" s="94">
        <f>COUNTIF($A$60:$G$60,"37")</f>
        <v>0</v>
      </c>
      <c r="R190" s="94">
        <f>COUNTIF($A$63:$G$63,"37")</f>
        <v>0</v>
      </c>
      <c r="S190" s="94">
        <f>COUNTIF($A$66:$G$66,"37")</f>
        <v>0</v>
      </c>
      <c r="T190" s="94">
        <f>COUNTIF($A$69:$G$69,"37")</f>
        <v>0</v>
      </c>
      <c r="U190" s="94">
        <f>COUNTIF($A$72:$G$72,"37")</f>
        <v>0</v>
      </c>
      <c r="V190" s="94">
        <f>COUNTIF($A$75:$G$75,"37")</f>
        <v>0</v>
      </c>
      <c r="W190" s="94">
        <f>COUNTIF($A$78:$G$78,"37")</f>
        <v>0</v>
      </c>
      <c r="X190" s="94">
        <f>COUNTIF($A$81:$G$81,"37")</f>
        <v>0</v>
      </c>
      <c r="Y190" s="94">
        <f>COUNTIF($A$84:$G$84,"37")</f>
        <v>0</v>
      </c>
      <c r="Z190" s="94">
        <f>COUNTIF($A$87:$G$87,"37")</f>
        <v>0</v>
      </c>
      <c r="AA190" s="94">
        <f>COUNTIF($A$90:$G$90,"37")</f>
        <v>0</v>
      </c>
      <c r="AB190" s="96">
        <f>SUM(A190:AA190)</f>
        <v>0</v>
      </c>
      <c r="AC190" s="97">
        <f>AB190/180</f>
        <v>0</v>
      </c>
      <c r="AD190" s="86"/>
    </row>
    <row r="191" spans="1:30" ht="38.25" x14ac:dyDescent="0.2">
      <c r="A191" s="94" t="s">
        <v>19</v>
      </c>
      <c r="B191" s="94"/>
      <c r="C191" s="94"/>
      <c r="D191" s="94"/>
      <c r="E191" s="94"/>
      <c r="F191" s="94"/>
      <c r="G191" s="94"/>
      <c r="H191" s="94"/>
      <c r="I191" s="94"/>
      <c r="J191" s="94"/>
      <c r="K191" s="94"/>
      <c r="L191" s="94"/>
      <c r="M191" s="94"/>
      <c r="N191" s="94"/>
      <c r="O191" s="86"/>
      <c r="P191" s="86"/>
      <c r="Q191" s="86"/>
      <c r="R191" s="86"/>
      <c r="S191" s="86"/>
      <c r="T191" s="86"/>
      <c r="U191" s="86"/>
      <c r="V191" s="86"/>
      <c r="W191" s="86"/>
      <c r="X191" s="86"/>
      <c r="Y191" s="86"/>
      <c r="Z191" s="86"/>
      <c r="AA191" s="86"/>
      <c r="AB191" s="95" t="s">
        <v>67</v>
      </c>
      <c r="AC191" s="95">
        <v>38</v>
      </c>
      <c r="AD191" s="86"/>
    </row>
    <row r="192" spans="1:30" x14ac:dyDescent="0.2">
      <c r="A192" s="94">
        <f>COUNTIF(A12:G12,"38")</f>
        <v>0</v>
      </c>
      <c r="B192" s="94">
        <f>COUNTIF(A15:G15,"38")</f>
        <v>0</v>
      </c>
      <c r="C192" s="94">
        <f>COUNTIF(A18:G18,"38")</f>
        <v>0</v>
      </c>
      <c r="D192" s="94">
        <f>COUNTIF(A21:G21,"38")</f>
        <v>0</v>
      </c>
      <c r="E192" s="94">
        <f>COUNTIF(A24:G24,"38")</f>
        <v>0</v>
      </c>
      <c r="F192" s="94">
        <f>COUNTIF(A27:G27,"38")</f>
        <v>0</v>
      </c>
      <c r="G192" s="94">
        <f>COUNTIF(A30:G30,"38")</f>
        <v>0</v>
      </c>
      <c r="H192" s="94">
        <f>COUNTIF(A33:G33,"38")</f>
        <v>0</v>
      </c>
      <c r="I192" s="94">
        <f>COUNTIF(A36:G36,"38")</f>
        <v>0</v>
      </c>
      <c r="J192" s="94">
        <f>COUNTIF(A39:G39,"38")</f>
        <v>0</v>
      </c>
      <c r="K192" s="94">
        <f>COUNTIF(A42:G42,"38")</f>
        <v>0</v>
      </c>
      <c r="L192" s="94">
        <f>COUNTIF(A45:G45,"38")</f>
        <v>0</v>
      </c>
      <c r="M192" s="94">
        <f>COUNTIF(A48:G48,"38")</f>
        <v>0</v>
      </c>
      <c r="N192" s="94">
        <f>COUNTIF(A51:G51,"38")</f>
        <v>0</v>
      </c>
      <c r="O192" s="94">
        <f>COUNTIF($A$54:$G$54,"38")</f>
        <v>0</v>
      </c>
      <c r="P192" s="94">
        <f>COUNTIF($A$57:$G$57,"38")</f>
        <v>0</v>
      </c>
      <c r="Q192" s="94">
        <f>COUNTIF($A$60:$G$60,"38")</f>
        <v>0</v>
      </c>
      <c r="R192" s="94">
        <f>COUNTIF($A$63:$G$63,"38")</f>
        <v>0</v>
      </c>
      <c r="S192" s="94">
        <f>COUNTIF($A$66:$G$66,"38")</f>
        <v>0</v>
      </c>
      <c r="T192" s="94">
        <f>COUNTIF($A$69:$G$69,"38")</f>
        <v>0</v>
      </c>
      <c r="U192" s="94">
        <f>COUNTIF($A$72:$G$72,"38")</f>
        <v>0</v>
      </c>
      <c r="V192" s="94">
        <f>COUNTIF($A$75:$G$75,"38")</f>
        <v>0</v>
      </c>
      <c r="W192" s="94">
        <f>COUNTIF($A$78:$G$78,"38")</f>
        <v>0</v>
      </c>
      <c r="X192" s="94">
        <f>COUNTIF($A$81:$G$81,"38")</f>
        <v>0</v>
      </c>
      <c r="Y192" s="94">
        <f>COUNTIF($A$84:$G$84,"38")</f>
        <v>0</v>
      </c>
      <c r="Z192" s="94">
        <f>COUNTIF($A$87:$G$87,"38")</f>
        <v>0</v>
      </c>
      <c r="AA192" s="94">
        <f>COUNTIF($A$90:$G$90,"38")</f>
        <v>0</v>
      </c>
      <c r="AB192" s="96">
        <f>SUM(A192:AA192)</f>
        <v>0</v>
      </c>
      <c r="AC192" s="97">
        <f>AB192/180</f>
        <v>0</v>
      </c>
      <c r="AD192" s="86"/>
    </row>
    <row r="193" spans="1:30" ht="38.25" x14ac:dyDescent="0.2">
      <c r="A193" s="190" t="s">
        <v>20</v>
      </c>
      <c r="B193" s="94"/>
      <c r="C193" s="94"/>
      <c r="D193" s="94"/>
      <c r="E193" s="94"/>
      <c r="F193" s="94"/>
      <c r="G193" s="94"/>
      <c r="H193" s="94"/>
      <c r="I193" s="94"/>
      <c r="J193" s="94"/>
      <c r="K193" s="94"/>
      <c r="L193" s="94"/>
      <c r="M193" s="94"/>
      <c r="N193" s="94"/>
      <c r="O193" s="86"/>
      <c r="P193" s="86"/>
      <c r="Q193" s="86"/>
      <c r="R193" s="86"/>
      <c r="S193" s="86"/>
      <c r="T193" s="86"/>
      <c r="U193" s="86"/>
      <c r="V193" s="86"/>
      <c r="W193" s="86"/>
      <c r="X193" s="86"/>
      <c r="Y193" s="86"/>
      <c r="Z193" s="86"/>
      <c r="AA193" s="86"/>
      <c r="AB193" s="95" t="s">
        <v>68</v>
      </c>
      <c r="AC193" s="95">
        <v>39</v>
      </c>
      <c r="AD193" s="86"/>
    </row>
    <row r="194" spans="1:30" x14ac:dyDescent="0.2">
      <c r="A194" s="190">
        <f>COUNTIF(A12:G12,"39")</f>
        <v>0</v>
      </c>
      <c r="B194" s="94">
        <f>COUNTIF(A15:G15,"39")</f>
        <v>0</v>
      </c>
      <c r="C194" s="94">
        <f>COUNTIF(A18:G18,"39")</f>
        <v>0</v>
      </c>
      <c r="D194" s="94">
        <f>COUNTIF(A21:G21,"39")</f>
        <v>0</v>
      </c>
      <c r="E194" s="94">
        <f>COUNTIF(A24:G24,"39")</f>
        <v>0</v>
      </c>
      <c r="F194" s="94">
        <f>COUNTIF(A27:G27,"39")</f>
        <v>0</v>
      </c>
      <c r="G194" s="94">
        <f>COUNTIF(A30:G30,"39")</f>
        <v>0</v>
      </c>
      <c r="H194" s="94">
        <f>COUNTIF(A33:G33,"39")</f>
        <v>0</v>
      </c>
      <c r="I194" s="94">
        <f>COUNTIF(A36:G36,"39")</f>
        <v>0</v>
      </c>
      <c r="J194" s="94">
        <f>COUNTIF(A39:G39,"39")</f>
        <v>0</v>
      </c>
      <c r="K194" s="94">
        <f>COUNTIF(A42:G42,"39")</f>
        <v>0</v>
      </c>
      <c r="L194" s="94">
        <f>COUNTIF(A45:G45,"39")</f>
        <v>0</v>
      </c>
      <c r="M194" s="94">
        <f>COUNTIF(A48:G48,"39")</f>
        <v>0</v>
      </c>
      <c r="N194" s="94">
        <f>COUNTIF(A51:G51,"39")</f>
        <v>0</v>
      </c>
      <c r="O194" s="94">
        <f>COUNTIF($A$54:$G$54,"39")</f>
        <v>0</v>
      </c>
      <c r="P194" s="94">
        <f>COUNTIF($A$57:$G$57,"39")</f>
        <v>0</v>
      </c>
      <c r="Q194" s="94">
        <f>COUNTIF($A$60:$G$60,"39")</f>
        <v>0</v>
      </c>
      <c r="R194" s="94">
        <f>COUNTIF($A$63:$G$63,"39")</f>
        <v>0</v>
      </c>
      <c r="S194" s="94">
        <f>COUNTIF($A$66:$G$66,"39")</f>
        <v>0</v>
      </c>
      <c r="T194" s="94">
        <f>COUNTIF($A$69:$G$69,"39")</f>
        <v>0</v>
      </c>
      <c r="U194" s="94">
        <f>COUNTIF($A$72:$G$72,"39")</f>
        <v>0</v>
      </c>
      <c r="V194" s="94">
        <f>COUNTIF($A$75:$G$75,"39")</f>
        <v>0</v>
      </c>
      <c r="W194" s="94">
        <f>COUNTIF($A$78:$G$78,"39")</f>
        <v>0</v>
      </c>
      <c r="X194" s="94">
        <f>COUNTIF($A$81:$G$81,"39")</f>
        <v>0</v>
      </c>
      <c r="Y194" s="94">
        <f>COUNTIF($A$84:$G$84,"39")</f>
        <v>0</v>
      </c>
      <c r="Z194" s="94">
        <f>COUNTIF($A$87:$G$87,"39")</f>
        <v>0</v>
      </c>
      <c r="AA194" s="94">
        <f>COUNTIF($A$90:$G$90,"39")</f>
        <v>0</v>
      </c>
      <c r="AB194" s="96">
        <f>SUM(A194:AA194)</f>
        <v>0</v>
      </c>
      <c r="AC194" s="97">
        <f>AB194/180</f>
        <v>0</v>
      </c>
      <c r="AD194" s="86"/>
    </row>
    <row r="195" spans="1:30" ht="38.25" x14ac:dyDescent="0.2">
      <c r="A195" s="94" t="s">
        <v>21</v>
      </c>
      <c r="B195" s="94"/>
      <c r="C195" s="94"/>
      <c r="D195" s="94"/>
      <c r="E195" s="94"/>
      <c r="F195" s="94"/>
      <c r="G195" s="94"/>
      <c r="H195" s="94"/>
      <c r="I195" s="94"/>
      <c r="J195" s="94"/>
      <c r="K195" s="94"/>
      <c r="L195" s="94"/>
      <c r="M195" s="94"/>
      <c r="N195" s="94"/>
      <c r="O195" s="86"/>
      <c r="P195" s="86"/>
      <c r="Q195" s="86"/>
      <c r="R195" s="86"/>
      <c r="S195" s="86"/>
      <c r="T195" s="86"/>
      <c r="U195" s="86"/>
      <c r="V195" s="86"/>
      <c r="W195" s="86"/>
      <c r="X195" s="86"/>
      <c r="Y195" s="86"/>
      <c r="Z195" s="86"/>
      <c r="AA195" s="86"/>
      <c r="AB195" s="95" t="s">
        <v>12</v>
      </c>
      <c r="AC195" s="95">
        <v>40</v>
      </c>
      <c r="AD195" s="86"/>
    </row>
    <row r="196" spans="1:30" x14ac:dyDescent="0.2">
      <c r="A196" s="190">
        <f>COUNTIF(A12:G12,"40")</f>
        <v>0</v>
      </c>
      <c r="B196" s="94">
        <f>COUNTIF(A15:G15,"40")</f>
        <v>0</v>
      </c>
      <c r="C196" s="94">
        <f>COUNTIF(A18:G18,"40")</f>
        <v>0</v>
      </c>
      <c r="D196" s="94">
        <f>COUNTIF(A21:G21,"40")</f>
        <v>0</v>
      </c>
      <c r="E196" s="94">
        <f>COUNTIF(A24:G24,"40")</f>
        <v>0</v>
      </c>
      <c r="F196" s="94">
        <f>COUNTIF(A27:G27,"40")</f>
        <v>0</v>
      </c>
      <c r="G196" s="94">
        <f>COUNTIF(A30:G30,"40")</f>
        <v>0</v>
      </c>
      <c r="H196" s="94">
        <f>COUNTIF(A33:G33,"40")</f>
        <v>0</v>
      </c>
      <c r="I196" s="94">
        <f>COUNTIF(A36:G36,"40")</f>
        <v>0</v>
      </c>
      <c r="J196" s="94">
        <f>COUNTIF(A39:G39,"40")</f>
        <v>0</v>
      </c>
      <c r="K196" s="94">
        <f>COUNTIF(A42:G42,"40")</f>
        <v>0</v>
      </c>
      <c r="L196" s="94">
        <f>COUNTIF(A45:G45,"40")</f>
        <v>0</v>
      </c>
      <c r="M196" s="94">
        <f>COUNTIF(A48:G48,"40")</f>
        <v>0</v>
      </c>
      <c r="N196" s="94">
        <f>COUNTIF(A51:G51,"40")</f>
        <v>0</v>
      </c>
      <c r="O196" s="94">
        <f>COUNTIF($A$54:$G$54,"40")</f>
        <v>0</v>
      </c>
      <c r="P196" s="94">
        <f>COUNTIF($A$57:$G$57,"40")</f>
        <v>0</v>
      </c>
      <c r="Q196" s="94">
        <f>COUNTIF($A$60:$G$60,"40")</f>
        <v>0</v>
      </c>
      <c r="R196" s="94">
        <f>COUNTIF($A$63:$G$63,"40")</f>
        <v>0</v>
      </c>
      <c r="S196" s="94">
        <f>COUNTIF($A$66:$G$66,"40")</f>
        <v>0</v>
      </c>
      <c r="T196" s="94">
        <f>COUNTIF($A$69:$G$69,"40")</f>
        <v>0</v>
      </c>
      <c r="U196" s="94">
        <f>COUNTIF($A$72:$G$72,"40")</f>
        <v>0</v>
      </c>
      <c r="V196" s="94">
        <f>COUNTIF($A$75:$G$75,"40")</f>
        <v>0</v>
      </c>
      <c r="W196" s="94">
        <f>COUNTIF($A$78:$G$78,"40")</f>
        <v>0</v>
      </c>
      <c r="X196" s="94">
        <f>COUNTIF($A$81:$G$81,"40")</f>
        <v>0</v>
      </c>
      <c r="Y196" s="94">
        <f>COUNTIF($A$84:$G$84,"40")</f>
        <v>0</v>
      </c>
      <c r="Z196" s="94">
        <f>COUNTIF($A$87:$G$87,"40")</f>
        <v>0</v>
      </c>
      <c r="AA196" s="94">
        <f>COUNTIF($A$90:$G$90,"40")</f>
        <v>0</v>
      </c>
      <c r="AB196" s="96">
        <f>SUM(A196:AA196)</f>
        <v>0</v>
      </c>
      <c r="AC196" s="97">
        <f>AB196/180</f>
        <v>0</v>
      </c>
      <c r="AD196" s="86"/>
    </row>
    <row r="197" spans="1:30" ht="38.25" x14ac:dyDescent="0.2">
      <c r="A197" s="190" t="s">
        <v>75</v>
      </c>
      <c r="B197" s="94"/>
      <c r="C197" s="94"/>
      <c r="D197" s="94"/>
      <c r="E197" s="94"/>
      <c r="F197" s="94"/>
      <c r="G197" s="94"/>
      <c r="H197" s="94"/>
      <c r="I197" s="94"/>
      <c r="J197" s="94"/>
      <c r="K197" s="94"/>
      <c r="L197" s="94"/>
      <c r="M197" s="94"/>
      <c r="N197" s="94"/>
      <c r="O197" s="86"/>
      <c r="P197" s="86"/>
      <c r="Q197" s="86"/>
      <c r="R197" s="86"/>
      <c r="S197" s="86"/>
      <c r="T197" s="86"/>
      <c r="U197" s="86"/>
      <c r="V197" s="86"/>
      <c r="W197" s="86"/>
      <c r="X197" s="86"/>
      <c r="Y197" s="86"/>
      <c r="Z197" s="86"/>
      <c r="AA197" s="86"/>
      <c r="AB197" s="95" t="s">
        <v>13</v>
      </c>
      <c r="AC197" s="95">
        <v>41</v>
      </c>
      <c r="AD197" s="86"/>
    </row>
    <row r="198" spans="1:30" x14ac:dyDescent="0.2">
      <c r="A198" s="190">
        <f>COUNTIF(A12:G12,"41")</f>
        <v>0</v>
      </c>
      <c r="B198" s="94">
        <f>COUNTIF(A15:G15,"41")</f>
        <v>0</v>
      </c>
      <c r="C198" s="94">
        <f>COUNTIF(A18:G18,"41")</f>
        <v>0</v>
      </c>
      <c r="D198" s="94">
        <f>COUNTIF(A21:G21,"41")</f>
        <v>0</v>
      </c>
      <c r="E198" s="94">
        <f>COUNTIF(A24:G24,"41")</f>
        <v>0</v>
      </c>
      <c r="F198" s="94">
        <f>COUNTIF(A27:G27,"41")</f>
        <v>0</v>
      </c>
      <c r="G198" s="94">
        <f>COUNTIF(A30:G30,"41")</f>
        <v>0</v>
      </c>
      <c r="H198" s="94">
        <f>COUNTIF(A33:G33,"41")</f>
        <v>0</v>
      </c>
      <c r="I198" s="94">
        <f>COUNTIF(A36:G36,"41")</f>
        <v>0</v>
      </c>
      <c r="J198" s="94">
        <f>COUNTIF(A39:G39,"41")</f>
        <v>0</v>
      </c>
      <c r="K198" s="94">
        <f>COUNTIF(A42:G42,"41")</f>
        <v>0</v>
      </c>
      <c r="L198" s="94">
        <f>COUNTIF(A45:G45,"41")</f>
        <v>0</v>
      </c>
      <c r="M198" s="94">
        <f>COUNTIF(A48:G48,"41")</f>
        <v>0</v>
      </c>
      <c r="N198" s="94">
        <f>COUNTIF(A51:G51,"41")</f>
        <v>0</v>
      </c>
      <c r="O198" s="94">
        <f>COUNTIF($A$54:$G$54,"41")</f>
        <v>0</v>
      </c>
      <c r="P198" s="94">
        <f>COUNTIF($A$57:$G$57,"41")</f>
        <v>0</v>
      </c>
      <c r="Q198" s="94">
        <f>COUNTIF($A$60:$G$60,"41")</f>
        <v>0</v>
      </c>
      <c r="R198" s="94">
        <f>COUNTIF($A$63:$G$63,"41")</f>
        <v>0</v>
      </c>
      <c r="S198" s="94">
        <f>COUNTIF($A$66:$G$66,"41")</f>
        <v>0</v>
      </c>
      <c r="T198" s="94">
        <f>COUNTIF($A$69:$G$69,"41")</f>
        <v>0</v>
      </c>
      <c r="U198" s="94">
        <f>COUNTIF($A$72:$G$72,"41")</f>
        <v>0</v>
      </c>
      <c r="V198" s="94">
        <f>COUNTIF($A$75:$G$75,"41")</f>
        <v>0</v>
      </c>
      <c r="W198" s="94">
        <f>COUNTIF($A$78:$G$78,"41")</f>
        <v>0</v>
      </c>
      <c r="X198" s="94">
        <f>COUNTIF($A$81:$G$81,"41")</f>
        <v>0</v>
      </c>
      <c r="Y198" s="94">
        <f>COUNTIF($A$84:$G$84,"41")</f>
        <v>0</v>
      </c>
      <c r="Z198" s="94">
        <f>COUNTIF($A$87:$G$87,"41")</f>
        <v>0</v>
      </c>
      <c r="AA198" s="94">
        <f>COUNTIF($A$90:$G$90,"41")</f>
        <v>0</v>
      </c>
      <c r="AB198" s="96">
        <f>SUM(A198:AA198)</f>
        <v>0</v>
      </c>
      <c r="AC198" s="97">
        <f>AB198/180</f>
        <v>0</v>
      </c>
      <c r="AD198" s="86"/>
    </row>
    <row r="199" spans="1:30" ht="38.25" x14ac:dyDescent="0.2">
      <c r="A199" s="94" t="s">
        <v>76</v>
      </c>
      <c r="B199" s="94"/>
      <c r="C199" s="94"/>
      <c r="D199" s="94"/>
      <c r="E199" s="94"/>
      <c r="F199" s="94"/>
      <c r="G199" s="94"/>
      <c r="H199" s="94"/>
      <c r="I199" s="94"/>
      <c r="J199" s="94"/>
      <c r="K199" s="94"/>
      <c r="L199" s="94"/>
      <c r="M199" s="94"/>
      <c r="N199" s="94"/>
      <c r="O199" s="86"/>
      <c r="P199" s="86"/>
      <c r="Q199" s="86"/>
      <c r="R199" s="86"/>
      <c r="S199" s="86"/>
      <c r="T199" s="86"/>
      <c r="U199" s="86"/>
      <c r="V199" s="86"/>
      <c r="W199" s="86"/>
      <c r="X199" s="86"/>
      <c r="Y199" s="86"/>
      <c r="Z199" s="86"/>
      <c r="AA199" s="86"/>
      <c r="AB199" s="95" t="s">
        <v>14</v>
      </c>
      <c r="AC199" s="95">
        <v>42</v>
      </c>
      <c r="AD199" s="86"/>
    </row>
    <row r="200" spans="1:30" x14ac:dyDescent="0.2">
      <c r="A200" s="190">
        <f>COUNTIF(A12:G12,"42")</f>
        <v>0</v>
      </c>
      <c r="B200" s="94">
        <f>COUNTIF(A15:G15,"42")</f>
        <v>0</v>
      </c>
      <c r="C200" s="94">
        <f>COUNTIF(A18:G18,"42")</f>
        <v>0</v>
      </c>
      <c r="D200" s="94">
        <f>COUNTIF(A21:G21,"42")</f>
        <v>0</v>
      </c>
      <c r="E200" s="94">
        <f>COUNTIF(A24:G24,"42")</f>
        <v>0</v>
      </c>
      <c r="F200" s="94">
        <f>COUNTIF(A27:G27,"42")</f>
        <v>0</v>
      </c>
      <c r="G200" s="94">
        <f>COUNTIF(A30:G30,"42")</f>
        <v>0</v>
      </c>
      <c r="H200" s="94">
        <f>COUNTIF(A33:G33,"42")</f>
        <v>0</v>
      </c>
      <c r="I200" s="94">
        <f>COUNTIF(A36:G36,"42")</f>
        <v>0</v>
      </c>
      <c r="J200" s="94">
        <f>COUNTIF(A39:G39,"42")</f>
        <v>0</v>
      </c>
      <c r="K200" s="94">
        <f>COUNTIF(A42:G42,"42")</f>
        <v>0</v>
      </c>
      <c r="L200" s="94">
        <f>COUNTIF(A45:G45,"42")</f>
        <v>0</v>
      </c>
      <c r="M200" s="94">
        <f>COUNTIF(A48:G48,"42")</f>
        <v>0</v>
      </c>
      <c r="N200" s="94">
        <f>COUNTIF(A51:G51,"42")</f>
        <v>0</v>
      </c>
      <c r="O200" s="94">
        <f>COUNTIF($A$54:$G$54,"42")</f>
        <v>0</v>
      </c>
      <c r="P200" s="94">
        <f>COUNTIF($A$57:$G$57,"42")</f>
        <v>0</v>
      </c>
      <c r="Q200" s="94">
        <f>COUNTIF($A$60:$G$60,"42")</f>
        <v>0</v>
      </c>
      <c r="R200" s="94">
        <f>COUNTIF($A$63:$G$63,"42")</f>
        <v>0</v>
      </c>
      <c r="S200" s="94">
        <f>COUNTIF($A$66:$G$66,"42")</f>
        <v>0</v>
      </c>
      <c r="T200" s="94">
        <f>COUNTIF($A$69:$G$69,"42")</f>
        <v>0</v>
      </c>
      <c r="U200" s="94">
        <f>COUNTIF($A$72:$G$72,"42")</f>
        <v>0</v>
      </c>
      <c r="V200" s="94">
        <f>COUNTIF($A$75:$G$75,"42")</f>
        <v>0</v>
      </c>
      <c r="W200" s="94">
        <f>COUNTIF($A$78:$G$78,"42")</f>
        <v>0</v>
      </c>
      <c r="X200" s="94">
        <f>COUNTIF($A$81:$G$81,"42")</f>
        <v>0</v>
      </c>
      <c r="Y200" s="94">
        <f>COUNTIF($A$84:$G$84,"42")</f>
        <v>0</v>
      </c>
      <c r="Z200" s="94">
        <f>COUNTIF($A$87:$G$87,"42")</f>
        <v>0</v>
      </c>
      <c r="AA200" s="94">
        <f>COUNTIF($A$90:$G$90,"42")</f>
        <v>0</v>
      </c>
      <c r="AB200" s="96">
        <f>SUM(A200:AA200)</f>
        <v>0</v>
      </c>
      <c r="AC200" s="97">
        <f>AB200/180</f>
        <v>0</v>
      </c>
      <c r="AD200" s="86"/>
    </row>
    <row r="201" spans="1:30" ht="38.25" x14ac:dyDescent="0.2">
      <c r="A201" s="94" t="s">
        <v>77</v>
      </c>
      <c r="B201" s="94"/>
      <c r="C201" s="94"/>
      <c r="D201" s="94"/>
      <c r="E201" s="94"/>
      <c r="F201" s="94"/>
      <c r="G201" s="94"/>
      <c r="H201" s="94"/>
      <c r="I201" s="94"/>
      <c r="J201" s="94"/>
      <c r="K201" s="94"/>
      <c r="L201" s="94"/>
      <c r="M201" s="94"/>
      <c r="N201" s="94"/>
      <c r="O201" s="86"/>
      <c r="P201" s="86"/>
      <c r="Q201" s="86"/>
      <c r="R201" s="86"/>
      <c r="S201" s="86"/>
      <c r="T201" s="86"/>
      <c r="U201" s="86"/>
      <c r="V201" s="86"/>
      <c r="W201" s="86"/>
      <c r="X201" s="86"/>
      <c r="Y201" s="86"/>
      <c r="Z201" s="86"/>
      <c r="AA201" s="86"/>
      <c r="AB201" s="95" t="s">
        <v>15</v>
      </c>
      <c r="AC201" s="95">
        <v>43</v>
      </c>
      <c r="AD201" s="86"/>
    </row>
    <row r="202" spans="1:30" x14ac:dyDescent="0.2">
      <c r="A202" s="190">
        <f>COUNTIF(A12:G12,"43")</f>
        <v>0</v>
      </c>
      <c r="B202" s="94">
        <f>COUNTIF(A15:G15,"43")</f>
        <v>0</v>
      </c>
      <c r="C202" s="94">
        <f>COUNTIF(A18:G18,"43")</f>
        <v>0</v>
      </c>
      <c r="D202" s="94">
        <f>COUNTIF(A21:G21,"43")</f>
        <v>0</v>
      </c>
      <c r="E202" s="94">
        <f>COUNTIF(A24:G24,"43")</f>
        <v>0</v>
      </c>
      <c r="F202" s="94">
        <f>COUNTIF(A27:G27,"43")</f>
        <v>0</v>
      </c>
      <c r="G202" s="94">
        <f>COUNTIF(A30:G30,"43")</f>
        <v>0</v>
      </c>
      <c r="H202" s="94">
        <f>COUNTIF(A33:G33,"43")</f>
        <v>0</v>
      </c>
      <c r="I202" s="94">
        <f>COUNTIF(A36:G36,"43")</f>
        <v>0</v>
      </c>
      <c r="J202" s="94">
        <f>COUNTIF(A39:G39,"43")</f>
        <v>0</v>
      </c>
      <c r="K202" s="94">
        <f>COUNTIF(A42:G42,"43")</f>
        <v>0</v>
      </c>
      <c r="L202" s="94">
        <f>COUNTIF(A45:G45,"43")</f>
        <v>0</v>
      </c>
      <c r="M202" s="94">
        <f>COUNTIF(A48:G48,"43")</f>
        <v>0</v>
      </c>
      <c r="N202" s="94">
        <f>COUNTIF(A51:G51,"43")</f>
        <v>0</v>
      </c>
      <c r="O202" s="94">
        <f>COUNTIF($A$54:$G$54,"43")</f>
        <v>0</v>
      </c>
      <c r="P202" s="94">
        <f>COUNTIF($A$57:$G$57,"43")</f>
        <v>0</v>
      </c>
      <c r="Q202" s="94">
        <f>COUNTIF($A$60:$G$60,"43")</f>
        <v>0</v>
      </c>
      <c r="R202" s="94">
        <f>COUNTIF($A$63:$G$63,"43")</f>
        <v>0</v>
      </c>
      <c r="S202" s="94">
        <f>COUNTIF($A$66:$G$66,"43")</f>
        <v>0</v>
      </c>
      <c r="T202" s="94">
        <f>COUNTIF($A$69:$G$69,"43")</f>
        <v>0</v>
      </c>
      <c r="U202" s="94">
        <f>COUNTIF($A$72:$G$72,"43")</f>
        <v>0</v>
      </c>
      <c r="V202" s="94">
        <f>COUNTIF($A$75:$G$75,"43")</f>
        <v>0</v>
      </c>
      <c r="W202" s="94">
        <f>COUNTIF($A$78:$G$78,"43")</f>
        <v>0</v>
      </c>
      <c r="X202" s="94">
        <f>COUNTIF($A$81:$G$81,"43")</f>
        <v>0</v>
      </c>
      <c r="Y202" s="94">
        <f>COUNTIF($A$84:$G$84,"43")</f>
        <v>0</v>
      </c>
      <c r="Z202" s="94">
        <f>COUNTIF($A$87:$G$87,"43")</f>
        <v>0</v>
      </c>
      <c r="AA202" s="94">
        <f>COUNTIF($A$90:$G$90,"43")</f>
        <v>0</v>
      </c>
      <c r="AB202" s="96">
        <f>SUM(A202:AA202)</f>
        <v>0</v>
      </c>
      <c r="AC202" s="97">
        <f>AB202/180</f>
        <v>0</v>
      </c>
      <c r="AD202" s="86"/>
    </row>
    <row r="203" spans="1:30" ht="38.25" x14ac:dyDescent="0.2">
      <c r="A203" s="94" t="s">
        <v>78</v>
      </c>
      <c r="B203" s="94"/>
      <c r="C203" s="94"/>
      <c r="D203" s="94"/>
      <c r="E203" s="94"/>
      <c r="F203" s="94"/>
      <c r="G203" s="94"/>
      <c r="H203" s="94"/>
      <c r="I203" s="94"/>
      <c r="J203" s="94"/>
      <c r="K203" s="94"/>
      <c r="L203" s="94"/>
      <c r="M203" s="94"/>
      <c r="N203" s="94"/>
      <c r="O203" s="86"/>
      <c r="P203" s="86"/>
      <c r="Q203" s="86"/>
      <c r="R203" s="86"/>
      <c r="S203" s="86"/>
      <c r="T203" s="86"/>
      <c r="U203" s="86"/>
      <c r="V203" s="86"/>
      <c r="W203" s="86"/>
      <c r="X203" s="86"/>
      <c r="Y203" s="86"/>
      <c r="Z203" s="86"/>
      <c r="AA203" s="86"/>
      <c r="AB203" s="95" t="s">
        <v>70</v>
      </c>
      <c r="AC203" s="95">
        <v>44</v>
      </c>
      <c r="AD203" s="86"/>
    </row>
    <row r="204" spans="1:30" x14ac:dyDescent="0.2">
      <c r="A204" s="190">
        <f>COUNTIF(A12:G12,"44")</f>
        <v>0</v>
      </c>
      <c r="B204" s="94">
        <f>COUNTIF(A15:G15,"44")</f>
        <v>0</v>
      </c>
      <c r="C204" s="94">
        <f>COUNTIF(A18:G18,"44")</f>
        <v>0</v>
      </c>
      <c r="D204" s="94">
        <f>COUNTIF(A21:G21,"44")</f>
        <v>0</v>
      </c>
      <c r="E204" s="94">
        <f>COUNTIF(A24:G24,"44")</f>
        <v>0</v>
      </c>
      <c r="F204" s="94">
        <f>COUNTIF(A27:G27,"44")</f>
        <v>0</v>
      </c>
      <c r="G204" s="94">
        <f>COUNTIF(A30:G30,"44")</f>
        <v>0</v>
      </c>
      <c r="H204" s="94">
        <f>COUNTIF(A33:G33,"44")</f>
        <v>0</v>
      </c>
      <c r="I204" s="94">
        <f>COUNTIF(A36:G36,"44")</f>
        <v>0</v>
      </c>
      <c r="J204" s="94">
        <f>COUNTIF(A39:G39,"44")</f>
        <v>0</v>
      </c>
      <c r="K204" s="94">
        <f>COUNTIF(A42:G42,"44")</f>
        <v>0</v>
      </c>
      <c r="L204" s="94">
        <f>COUNTIF(A45:G45,"44")</f>
        <v>0</v>
      </c>
      <c r="M204" s="94">
        <f>COUNTIF(A48:G48,"44")</f>
        <v>0</v>
      </c>
      <c r="N204" s="94">
        <f>COUNTIF(A51:G51,"44")</f>
        <v>0</v>
      </c>
      <c r="O204" s="94">
        <f>COUNTIF($A$54:$G$54,"44")</f>
        <v>0</v>
      </c>
      <c r="P204" s="94">
        <f>COUNTIF($A$57:$G$57,"44")</f>
        <v>0</v>
      </c>
      <c r="Q204" s="94">
        <f>COUNTIF($A$60:$G$60,"44")</f>
        <v>0</v>
      </c>
      <c r="R204" s="94">
        <f>COUNTIF($A$63:$G$63,"44")</f>
        <v>0</v>
      </c>
      <c r="S204" s="94">
        <f>COUNTIF($A$66:$G$66,"44")</f>
        <v>0</v>
      </c>
      <c r="T204" s="94">
        <f>COUNTIF($A$69:$G$69,"44")</f>
        <v>0</v>
      </c>
      <c r="U204" s="94">
        <f>COUNTIF($A$72:$G$72,"44")</f>
        <v>0</v>
      </c>
      <c r="V204" s="94">
        <f>COUNTIF($A$75:$G$75,"44")</f>
        <v>0</v>
      </c>
      <c r="W204" s="94">
        <f>COUNTIF($A$78:$G$78,"44")</f>
        <v>0</v>
      </c>
      <c r="X204" s="94">
        <f>COUNTIF($A$81:$G$81,"44")</f>
        <v>0</v>
      </c>
      <c r="Y204" s="94">
        <f>COUNTIF($A$84:$G$84,"44")</f>
        <v>0</v>
      </c>
      <c r="Z204" s="94">
        <f>COUNTIF($A$87:$G$87,"44")</f>
        <v>0</v>
      </c>
      <c r="AA204" s="94">
        <f>COUNTIF($A$90:$G$90,"44")</f>
        <v>0</v>
      </c>
      <c r="AB204" s="96">
        <f>SUM(A204:AA204)</f>
        <v>0</v>
      </c>
      <c r="AC204" s="97">
        <f>AB204/180</f>
        <v>0</v>
      </c>
      <c r="AD204" s="86"/>
    </row>
    <row r="205" spans="1:30" ht="38.25" x14ac:dyDescent="0.2">
      <c r="A205" s="94" t="s">
        <v>79</v>
      </c>
      <c r="B205" s="94"/>
      <c r="C205" s="94"/>
      <c r="D205" s="94"/>
      <c r="E205" s="94"/>
      <c r="F205" s="94"/>
      <c r="G205" s="94"/>
      <c r="H205" s="94"/>
      <c r="I205" s="94"/>
      <c r="J205" s="94"/>
      <c r="K205" s="94"/>
      <c r="L205" s="94"/>
      <c r="M205" s="94"/>
      <c r="N205" s="94"/>
      <c r="O205" s="86"/>
      <c r="P205" s="86"/>
      <c r="Q205" s="86"/>
      <c r="R205" s="86"/>
      <c r="S205" s="86"/>
      <c r="T205" s="86"/>
      <c r="U205" s="86"/>
      <c r="V205" s="86"/>
      <c r="W205" s="86"/>
      <c r="X205" s="86"/>
      <c r="Y205" s="86"/>
      <c r="Z205" s="86"/>
      <c r="AA205" s="86"/>
      <c r="AB205" s="95" t="s">
        <v>71</v>
      </c>
      <c r="AC205" s="95">
        <v>45</v>
      </c>
      <c r="AD205" s="86"/>
    </row>
    <row r="206" spans="1:30" x14ac:dyDescent="0.2">
      <c r="A206" s="190">
        <f>COUNTIF(A12:G12,"45")</f>
        <v>0</v>
      </c>
      <c r="B206" s="94">
        <f>COUNTIF(A15:G15,"45")</f>
        <v>0</v>
      </c>
      <c r="C206" s="94">
        <f>COUNTIF(A18:G18,"45")</f>
        <v>0</v>
      </c>
      <c r="D206" s="94">
        <f>COUNTIF(A21:G21,"45")</f>
        <v>0</v>
      </c>
      <c r="E206" s="94">
        <f>COUNTIF(A24:G24,"45")</f>
        <v>0</v>
      </c>
      <c r="F206" s="94">
        <f>COUNTIF(A27:G27,"45")</f>
        <v>0</v>
      </c>
      <c r="G206" s="94">
        <f>COUNTIF(A30:G30,"45")</f>
        <v>0</v>
      </c>
      <c r="H206" s="94">
        <f>COUNTIF(A33:G33,"45")</f>
        <v>0</v>
      </c>
      <c r="I206" s="94">
        <f>COUNTIF(A36:G36,"45")</f>
        <v>0</v>
      </c>
      <c r="J206" s="94">
        <f>COUNTIF(A39:G39,"45")</f>
        <v>0</v>
      </c>
      <c r="K206" s="94">
        <f>COUNTIF(A42:G42,"45")</f>
        <v>0</v>
      </c>
      <c r="L206" s="94">
        <f>COUNTIF(A45:G45,"45")</f>
        <v>0</v>
      </c>
      <c r="M206" s="94">
        <f>COUNTIF(A48:G48,"45")</f>
        <v>0</v>
      </c>
      <c r="N206" s="94">
        <f>COUNTIF(A51:G51,"45")</f>
        <v>0</v>
      </c>
      <c r="O206" s="94">
        <f>COUNTIF($A$54:$G$54,"45")</f>
        <v>0</v>
      </c>
      <c r="P206" s="94">
        <f>COUNTIF($A$57:$G$57,"45")</f>
        <v>0</v>
      </c>
      <c r="Q206" s="94">
        <f>COUNTIF($A$60:$G$60,"45")</f>
        <v>0</v>
      </c>
      <c r="R206" s="94">
        <f>COUNTIF($A$63:$G$63,"45")</f>
        <v>0</v>
      </c>
      <c r="S206" s="94">
        <f>COUNTIF($A$66:$G$66,"45")</f>
        <v>0</v>
      </c>
      <c r="T206" s="94">
        <f>COUNTIF($A$69:$G$69,"45")</f>
        <v>0</v>
      </c>
      <c r="U206" s="94">
        <f>COUNTIF($A$72:$G$72,"45")</f>
        <v>0</v>
      </c>
      <c r="V206" s="94">
        <f>COUNTIF($A$75:$G$75,"45")</f>
        <v>0</v>
      </c>
      <c r="W206" s="94">
        <f>COUNTIF($A$78:$G$78,"45")</f>
        <v>0</v>
      </c>
      <c r="X206" s="94">
        <f>COUNTIF($A$81:$G$81,"45")</f>
        <v>0</v>
      </c>
      <c r="Y206" s="94">
        <f>COUNTIF($A$84:$G$84,"45")</f>
        <v>0</v>
      </c>
      <c r="Z206" s="94">
        <f>COUNTIF($A$87:$G$87,"45")</f>
        <v>0</v>
      </c>
      <c r="AA206" s="94">
        <f>COUNTIF($A$90:$G$90,"45")</f>
        <v>0</v>
      </c>
      <c r="AB206" s="96">
        <f>SUM(A206:AA206)</f>
        <v>0</v>
      </c>
      <c r="AC206" s="97">
        <f>AB206/180</f>
        <v>0</v>
      </c>
      <c r="AD206" s="86"/>
    </row>
    <row r="207" spans="1:30" x14ac:dyDescent="0.2">
      <c r="A207" s="86"/>
      <c r="B207" s="86"/>
      <c r="C207" s="86"/>
      <c r="D207" s="86"/>
      <c r="E207" s="86"/>
      <c r="F207" s="86"/>
      <c r="G207" s="86"/>
      <c r="H207" s="86"/>
      <c r="I207" s="86"/>
      <c r="J207" s="98"/>
      <c r="K207" s="98"/>
      <c r="L207" s="98"/>
      <c r="M207" s="98"/>
      <c r="N207" s="98"/>
      <c r="O207" s="98"/>
      <c r="P207" s="86"/>
      <c r="Q207" s="86"/>
      <c r="R207" s="86"/>
      <c r="S207" s="86"/>
      <c r="T207" s="86"/>
      <c r="U207" s="86"/>
      <c r="V207" s="86"/>
      <c r="W207" s="86"/>
      <c r="X207" s="86"/>
      <c r="Y207" s="86"/>
      <c r="Z207" s="86"/>
      <c r="AA207" s="86"/>
      <c r="AB207" s="86"/>
      <c r="AC207" s="86"/>
      <c r="AD207" s="86"/>
    </row>
    <row r="208" spans="1:30" x14ac:dyDescent="0.2">
      <c r="A208" s="86"/>
      <c r="B208" s="86"/>
      <c r="C208" s="86"/>
      <c r="D208" s="86"/>
      <c r="E208" s="86"/>
      <c r="J208" s="17"/>
      <c r="K208" s="17"/>
      <c r="L208" s="65"/>
      <c r="M208" s="17"/>
      <c r="N208" s="17"/>
      <c r="O208" s="66"/>
    </row>
    <row r="209" spans="1:15" x14ac:dyDescent="0.2">
      <c r="A209" s="86"/>
      <c r="B209" s="86"/>
      <c r="C209" s="86"/>
      <c r="D209" s="86"/>
      <c r="E209" s="86"/>
      <c r="J209" s="66"/>
      <c r="K209" s="65"/>
      <c r="L209" s="65"/>
      <c r="M209" s="66"/>
      <c r="N209" s="66"/>
      <c r="O209" s="66"/>
    </row>
    <row r="210" spans="1:15" x14ac:dyDescent="0.2">
      <c r="A210" s="86"/>
      <c r="B210" s="86"/>
      <c r="C210" s="86"/>
      <c r="D210" s="86"/>
      <c r="E210" s="86"/>
      <c r="J210" s="66"/>
      <c r="K210" s="65"/>
      <c r="L210" s="65"/>
      <c r="M210" s="66"/>
      <c r="N210" s="66"/>
      <c r="O210" s="66"/>
    </row>
    <row r="211" spans="1:15" x14ac:dyDescent="0.2">
      <c r="A211" s="86"/>
      <c r="B211" s="86"/>
      <c r="C211" s="86"/>
      <c r="D211" s="86"/>
      <c r="E211" s="86"/>
      <c r="J211" s="66"/>
      <c r="K211" s="17"/>
      <c r="L211" s="65"/>
      <c r="M211" s="17"/>
      <c r="N211" s="66"/>
      <c r="O211" s="66"/>
    </row>
    <row r="212" spans="1:15" ht="15" x14ac:dyDescent="0.25">
      <c r="A212" s="86"/>
      <c r="B212" s="86"/>
      <c r="C212" s="86"/>
      <c r="D212" s="86"/>
      <c r="E212" s="86"/>
      <c r="J212" s="15"/>
      <c r="K212" s="15"/>
      <c r="L212" s="15"/>
      <c r="M212" s="15"/>
      <c r="N212" s="15"/>
      <c r="O212" s="15"/>
    </row>
    <row r="213" spans="1:15" ht="15" x14ac:dyDescent="0.25">
      <c r="A213" s="86"/>
      <c r="B213" s="86"/>
      <c r="C213" s="86"/>
      <c r="D213" s="86"/>
      <c r="E213" s="86"/>
      <c r="J213" s="15"/>
      <c r="K213" s="15"/>
      <c r="L213" s="15"/>
      <c r="M213" s="15"/>
      <c r="N213" s="15"/>
      <c r="O213" s="15"/>
    </row>
    <row r="214" spans="1:15" x14ac:dyDescent="0.2">
      <c r="A214" s="86" t="s">
        <v>175</v>
      </c>
      <c r="B214" s="86"/>
      <c r="C214" s="86"/>
      <c r="D214" s="86"/>
      <c r="E214" s="86"/>
      <c r="J214" s="17"/>
      <c r="K214" s="66"/>
      <c r="L214" s="17"/>
      <c r="M214" s="17"/>
      <c r="N214" s="17"/>
      <c r="O214" s="17"/>
    </row>
    <row r="215" spans="1:15" x14ac:dyDescent="0.2">
      <c r="A215" s="191">
        <f ca="1">WEEKDAY(C6)</f>
        <v>2</v>
      </c>
      <c r="B215" s="86"/>
      <c r="C215" s="86"/>
      <c r="D215" s="86"/>
      <c r="E215" s="86"/>
      <c r="J215" s="66"/>
      <c r="K215" s="66"/>
      <c r="L215" s="66"/>
      <c r="M215" s="65"/>
      <c r="N215" s="65"/>
      <c r="O215" s="66"/>
    </row>
    <row r="216" spans="1:15" x14ac:dyDescent="0.2">
      <c r="A216" s="86" t="s">
        <v>176</v>
      </c>
      <c r="B216" s="86"/>
      <c r="C216" s="86"/>
      <c r="D216" s="86"/>
      <c r="E216" s="86"/>
      <c r="J216" s="66"/>
      <c r="K216" s="66"/>
      <c r="L216" s="66"/>
      <c r="M216" s="65"/>
      <c r="N216" s="65"/>
      <c r="O216" s="66"/>
    </row>
    <row r="217" spans="1:15" x14ac:dyDescent="0.2">
      <c r="A217" s="192" t="str">
        <f ca="1">IF(A215=1, "6", IF(A215=2, "5", IF(A215=3,"4", IF(A215=4,"3",IF(A215=5,"2", IF(A215=6,"1", IF(A215=7,"0")))))))</f>
        <v>5</v>
      </c>
      <c r="B217" s="86"/>
      <c r="C217" s="86"/>
      <c r="D217" s="86"/>
      <c r="E217" s="86"/>
      <c r="J217" s="65"/>
      <c r="K217" s="66"/>
      <c r="L217" s="17"/>
      <c r="M217" s="17"/>
      <c r="N217" s="17"/>
      <c r="O217" s="17"/>
    </row>
    <row r="218" spans="1:15" x14ac:dyDescent="0.2">
      <c r="J218" s="65"/>
      <c r="K218" s="65"/>
      <c r="L218" s="65"/>
      <c r="M218" s="65"/>
      <c r="N218" s="66"/>
      <c r="O218" s="65"/>
    </row>
    <row r="219" spans="1:15" x14ac:dyDescent="0.2">
      <c r="J219" s="65"/>
      <c r="K219" s="65"/>
      <c r="L219" s="65"/>
      <c r="M219" s="65"/>
      <c r="N219" s="66"/>
      <c r="O219" s="65"/>
    </row>
    <row r="220" spans="1:15" x14ac:dyDescent="0.2">
      <c r="J220" s="65"/>
      <c r="K220" s="65"/>
      <c r="L220" s="17"/>
      <c r="M220" s="65"/>
      <c r="N220" s="17"/>
      <c r="O220" s="17"/>
    </row>
    <row r="221" spans="1:15" x14ac:dyDescent="0.2">
      <c r="J221" s="65"/>
      <c r="K221" s="65"/>
      <c r="L221" s="17"/>
      <c r="M221" s="65"/>
      <c r="N221" s="17"/>
      <c r="O221" s="17"/>
    </row>
    <row r="222" spans="1:15" x14ac:dyDescent="0.2">
      <c r="L222" s="17"/>
      <c r="N222" s="17"/>
      <c r="O222" s="17"/>
    </row>
    <row r="223" spans="1:15" x14ac:dyDescent="0.2">
      <c r="L223" s="17"/>
      <c r="N223" s="17"/>
      <c r="O223" s="17"/>
    </row>
    <row r="224" spans="1:15" x14ac:dyDescent="0.2">
      <c r="L224" s="17"/>
      <c r="N224" s="17"/>
      <c r="O224" s="17"/>
    </row>
    <row r="225" spans="10:15" x14ac:dyDescent="0.2">
      <c r="L225" s="17"/>
      <c r="N225" s="17"/>
      <c r="O225" s="17"/>
    </row>
    <row r="229" spans="10:15" ht="15" x14ac:dyDescent="0.25">
      <c r="J229" s="1"/>
      <c r="K229" s="1"/>
      <c r="L229" s="67"/>
      <c r="M229" s="1"/>
      <c r="N229" s="1"/>
      <c r="O229" s="1"/>
    </row>
    <row r="230" spans="10:15" ht="15" x14ac:dyDescent="0.25">
      <c r="J230" s="68"/>
      <c r="K230" s="68"/>
      <c r="L230" s="68"/>
      <c r="M230" s="69"/>
      <c r="N230" s="14"/>
      <c r="O230" s="14"/>
    </row>
    <row r="231" spans="10:15" x14ac:dyDescent="0.2">
      <c r="J231" s="65"/>
      <c r="K231" s="65"/>
      <c r="L231" s="65"/>
      <c r="M231" s="65"/>
      <c r="N231" s="65"/>
      <c r="O231" s="65"/>
    </row>
    <row r="232" spans="10:15" x14ac:dyDescent="0.2">
      <c r="J232" s="17"/>
      <c r="K232" s="17"/>
      <c r="L232" s="17"/>
      <c r="M232" s="17"/>
      <c r="N232" s="17"/>
      <c r="O232" s="17"/>
    </row>
    <row r="233" spans="10:15" ht="15" x14ac:dyDescent="0.25">
      <c r="J233" s="68"/>
      <c r="K233" s="68"/>
      <c r="L233" s="68"/>
      <c r="M233" s="69"/>
      <c r="N233" s="14"/>
      <c r="O233" s="14"/>
    </row>
    <row r="234" spans="10:15" x14ac:dyDescent="0.2">
      <c r="J234" s="65"/>
      <c r="K234" s="65"/>
      <c r="L234" s="65"/>
      <c r="M234" s="65"/>
      <c r="N234" s="65"/>
      <c r="O234" s="65"/>
    </row>
    <row r="235" spans="10:15" x14ac:dyDescent="0.2">
      <c r="J235" s="17"/>
      <c r="K235" s="17"/>
      <c r="L235" s="17"/>
      <c r="M235" s="66"/>
      <c r="N235" s="17"/>
      <c r="O235" s="66"/>
    </row>
    <row r="236" spans="10:15" x14ac:dyDescent="0.2">
      <c r="J236" s="66"/>
      <c r="K236" s="66"/>
      <c r="L236" s="66"/>
      <c r="M236" s="66"/>
      <c r="N236" s="66"/>
      <c r="O236" s="66"/>
    </row>
    <row r="237" spans="10:15" x14ac:dyDescent="0.2">
      <c r="J237" s="65"/>
      <c r="K237" s="65"/>
      <c r="L237" s="65"/>
      <c r="M237" s="65"/>
      <c r="N237" s="65"/>
      <c r="O237" s="66"/>
    </row>
    <row r="238" spans="10:15" x14ac:dyDescent="0.2">
      <c r="J238" s="66"/>
      <c r="K238" s="17"/>
      <c r="L238" s="17"/>
      <c r="M238" s="66"/>
      <c r="N238" s="66"/>
      <c r="O238" s="66"/>
    </row>
    <row r="239" spans="10:15" x14ac:dyDescent="0.2">
      <c r="J239" s="66"/>
      <c r="K239" s="66"/>
      <c r="L239" s="66"/>
      <c r="M239" s="66"/>
      <c r="N239" s="66"/>
      <c r="O239" s="66"/>
    </row>
    <row r="240" spans="10:15" x14ac:dyDescent="0.2">
      <c r="J240" s="66"/>
      <c r="K240" s="65"/>
      <c r="L240" s="65"/>
      <c r="M240" s="66"/>
      <c r="N240" s="66"/>
      <c r="O240" s="66"/>
    </row>
    <row r="241" spans="10:15" ht="15" x14ac:dyDescent="0.25">
      <c r="J241" s="15"/>
      <c r="K241" s="15"/>
      <c r="L241" s="15"/>
      <c r="M241" s="15"/>
      <c r="N241" s="15"/>
      <c r="O241" s="15"/>
    </row>
    <row r="242" spans="10:15" ht="15" x14ac:dyDescent="0.25">
      <c r="J242" s="15"/>
      <c r="K242" s="15"/>
      <c r="L242" s="15"/>
      <c r="M242" s="15"/>
      <c r="N242" s="15"/>
      <c r="O242" s="15"/>
    </row>
    <row r="243" spans="10:15" x14ac:dyDescent="0.2">
      <c r="J243" s="65"/>
      <c r="K243" s="65"/>
      <c r="L243" s="65"/>
      <c r="M243" s="65"/>
      <c r="N243" s="65"/>
      <c r="O243" s="65"/>
    </row>
    <row r="244" spans="10:15" x14ac:dyDescent="0.2">
      <c r="J244" s="17"/>
      <c r="K244" s="66"/>
      <c r="L244" s="17"/>
      <c r="M244" s="17"/>
      <c r="N244" s="17"/>
      <c r="O244" s="17"/>
    </row>
    <row r="245" spans="10:15" x14ac:dyDescent="0.2">
      <c r="J245" s="66"/>
      <c r="K245" s="66"/>
      <c r="L245" s="65"/>
      <c r="M245" s="65"/>
      <c r="N245" s="65"/>
      <c r="O245" s="65"/>
    </row>
    <row r="246" spans="10:15" x14ac:dyDescent="0.2">
      <c r="J246" s="66"/>
      <c r="K246" s="66"/>
      <c r="L246" s="65"/>
      <c r="M246" s="65"/>
      <c r="N246" s="65"/>
      <c r="O246" s="65"/>
    </row>
    <row r="247" spans="10:15" x14ac:dyDescent="0.2">
      <c r="J247" s="65"/>
      <c r="K247" s="65"/>
      <c r="L247" s="17"/>
      <c r="M247" s="17"/>
      <c r="N247" s="17"/>
      <c r="O247" s="17"/>
    </row>
    <row r="248" spans="10:15" x14ac:dyDescent="0.2">
      <c r="J248" s="65"/>
      <c r="K248" s="65"/>
      <c r="L248" s="65"/>
      <c r="M248" s="65"/>
      <c r="N248" s="65"/>
      <c r="O248" s="65"/>
    </row>
    <row r="249" spans="10:15" x14ac:dyDescent="0.2">
      <c r="J249" s="65"/>
      <c r="K249" s="65"/>
      <c r="L249" s="65"/>
      <c r="M249" s="65"/>
      <c r="N249" s="65"/>
      <c r="O249" s="65"/>
    </row>
    <row r="250" spans="10:15" x14ac:dyDescent="0.2">
      <c r="J250" s="65"/>
      <c r="K250" s="65"/>
      <c r="L250" s="65"/>
      <c r="M250" s="17"/>
      <c r="N250" s="17"/>
      <c r="O250" s="17"/>
    </row>
  </sheetData>
  <sheetProtection selectLockedCells="1"/>
  <mergeCells count="2">
    <mergeCell ref="A8:G8"/>
    <mergeCell ref="H10:J10"/>
  </mergeCells>
  <conditionalFormatting sqref="T36:V36 T39:V39 T42:V42 T45:V45 T48:V48 T51:V51 T12:V12 T15 T21 T18:V18 U14:V16 U20:V22 T24:V24 T27:V27 T30:V30 T33:V33 T54:V54 T57:V57 T60:V60 T63:V63 T66:V66 T69:V69 T72:V72 T75:V75 T78:V78 T81:V81 T84:V84 T87:V87 T90:V95">
    <cfRule type="cellIs" dxfId="1" priority="37" stopIfTrue="1" operator="equal">
      <formula>99</formula>
    </cfRule>
  </conditionalFormatting>
  <dataValidations count="5">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15:G15 A18:G18 A21:G21 B12:G12 A27:G27 A30:G30 A33:G33 A36:G36 A39:G39 A42:G42 A45:G45 A48:G48 A51:G51 A54:G54 A57:G57 A60:G60 A63:G63 A66:G66 A69:G69 A72:G72 A75:G75 A78:G78 A81:G81 A84:G84 A87:G87 A90:G90">
      <formula1>"0,1,2,3,4,5,6,7,8,9,10,11,12,13,14,15,16,17,18,19,20,21,22,23,24,25,26,27,28,29,30,31,32,33,34,35,36,37,38,39,40,41,42,43,44,45"</formula1>
    </dataValidation>
    <dataValidation type="list" allowBlank="1" showInputMessage="1" showErrorMessage="1" sqref="B6">
      <formula1>"Male,Female"</formula1>
    </dataValidation>
    <dataValidation type="list" showInputMessage="1" showErrorMessage="1" sqref="J6">
      <formula1>$L$1:$L$6</formula1>
    </dataValidation>
    <dataValidation type="list" allowBlank="1" showInputMessage="1" showErrorMessage="1" sqref="H93">
      <formula1>$J$91:$J$94</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2"/>
  <sheetViews>
    <sheetView showGridLines="0" workbookViewId="0">
      <pane ySplit="9" topLeftCell="A10" activePane="bottomLeft" state="frozenSplit"/>
      <selection pane="bottomLeft" activeCell="J8" sqref="J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16384" width="8.75" style="2"/>
  </cols>
  <sheetData>
    <row r="1" spans="1:37" customFormat="1" ht="15" x14ac:dyDescent="0.25">
      <c r="A1" s="45" t="s">
        <v>108</v>
      </c>
      <c r="B1" s="45"/>
      <c r="C1" s="46"/>
      <c r="D1" s="2"/>
      <c r="E1" s="47" t="s">
        <v>109</v>
      </c>
      <c r="F1" s="46"/>
      <c r="G1" s="46"/>
      <c r="H1" s="47" t="s">
        <v>110</v>
      </c>
      <c r="I1" s="9"/>
      <c r="J1" s="167" t="s">
        <v>178</v>
      </c>
      <c r="K1" s="3"/>
      <c r="L1" s="86"/>
      <c r="M1" s="3"/>
      <c r="N1" s="3"/>
      <c r="O1" s="39"/>
      <c r="P1" s="3"/>
      <c r="Q1" s="3"/>
      <c r="R1" s="3"/>
      <c r="S1" s="3"/>
      <c r="U1" s="4"/>
      <c r="V1" s="4"/>
      <c r="W1" s="4"/>
      <c r="X1" s="4"/>
      <c r="Y1" s="4"/>
      <c r="AG1" s="4"/>
      <c r="AH1" s="4"/>
      <c r="AI1" s="4"/>
      <c r="AJ1" s="4"/>
      <c r="AK1" s="4"/>
    </row>
    <row r="2" spans="1:37" customFormat="1" ht="15" x14ac:dyDescent="0.25">
      <c r="A2" s="153" t="s">
        <v>128</v>
      </c>
      <c r="B2" s="154"/>
      <c r="C2" s="154"/>
      <c r="D2" s="155"/>
      <c r="E2" s="156" t="s">
        <v>129</v>
      </c>
      <c r="F2" s="154"/>
      <c r="G2" s="157"/>
      <c r="H2" s="153" t="s">
        <v>170</v>
      </c>
      <c r="I2" s="157" t="s">
        <v>117</v>
      </c>
      <c r="J2" s="137">
        <f ca="1">D6+1</f>
        <v>41979</v>
      </c>
      <c r="K2" s="5"/>
      <c r="L2" s="196" t="s">
        <v>190</v>
      </c>
      <c r="M2" s="5"/>
      <c r="N2" s="5"/>
      <c r="O2" s="5"/>
      <c r="P2" s="6"/>
      <c r="Q2" s="6"/>
      <c r="R2" s="6"/>
      <c r="T2" s="4"/>
      <c r="U2" s="4"/>
      <c r="V2" s="4"/>
      <c r="W2" s="4"/>
      <c r="X2" s="4"/>
      <c r="AF2" s="4"/>
      <c r="AG2" s="4"/>
      <c r="AH2" s="4"/>
      <c r="AI2" s="4"/>
      <c r="AJ2" s="4"/>
    </row>
    <row r="3" spans="1:37" customFormat="1" ht="15" x14ac:dyDescent="0.25">
      <c r="A3" s="158" t="s">
        <v>169</v>
      </c>
      <c r="B3" s="136"/>
      <c r="C3" s="136"/>
      <c r="D3" s="159"/>
      <c r="E3" s="160" t="s">
        <v>118</v>
      </c>
      <c r="F3" s="136"/>
      <c r="G3" s="161"/>
      <c r="H3" s="158" t="s">
        <v>171</v>
      </c>
      <c r="I3" s="161" t="s">
        <v>120</v>
      </c>
      <c r="J3" s="168" t="s">
        <v>179</v>
      </c>
      <c r="K3" s="7"/>
      <c r="L3" s="196" t="s">
        <v>191</v>
      </c>
      <c r="M3" s="7"/>
      <c r="N3" s="7"/>
      <c r="O3" s="7"/>
      <c r="P3" s="8"/>
      <c r="Q3" s="8"/>
      <c r="R3" s="8"/>
      <c r="T3" s="4"/>
      <c r="U3" s="4"/>
      <c r="V3" s="4"/>
      <c r="W3" s="4"/>
      <c r="X3" s="4"/>
      <c r="AF3" s="4"/>
      <c r="AG3" s="4"/>
      <c r="AH3" s="4"/>
      <c r="AI3" s="4"/>
      <c r="AJ3" s="4"/>
    </row>
    <row r="4" spans="1:37" customFormat="1" ht="15.75" thickBot="1" x14ac:dyDescent="0.3">
      <c r="A4" s="162" t="s">
        <v>72</v>
      </c>
      <c r="B4" s="163"/>
      <c r="C4" s="163"/>
      <c r="D4" s="164"/>
      <c r="E4" s="165" t="s">
        <v>73</v>
      </c>
      <c r="F4" s="163"/>
      <c r="G4" s="166"/>
      <c r="H4" s="162" t="s">
        <v>74</v>
      </c>
      <c r="I4" s="166" t="s">
        <v>127</v>
      </c>
      <c r="J4" s="138">
        <f ca="1">C6</f>
        <v>42338</v>
      </c>
      <c r="K4" s="7"/>
      <c r="L4" s="196" t="s">
        <v>192</v>
      </c>
      <c r="M4" s="7"/>
      <c r="N4" s="7"/>
      <c r="O4" s="7"/>
      <c r="P4" s="8"/>
      <c r="Q4" s="8"/>
      <c r="R4" s="8"/>
      <c r="T4" s="4"/>
      <c r="U4" s="4"/>
      <c r="V4" s="4"/>
      <c r="W4" s="4"/>
      <c r="X4" s="4"/>
      <c r="AF4" s="4"/>
      <c r="AG4" s="4"/>
      <c r="AH4" s="4"/>
      <c r="AI4" s="4"/>
      <c r="AJ4" s="4"/>
    </row>
    <row r="5" spans="1:37" ht="32.25" customHeight="1" x14ac:dyDescent="0.25">
      <c r="A5" s="48" t="s">
        <v>25</v>
      </c>
      <c r="B5" s="49" t="s">
        <v>105</v>
      </c>
      <c r="C5" s="50" t="s">
        <v>173</v>
      </c>
      <c r="D5" s="64" t="s">
        <v>139</v>
      </c>
      <c r="E5" s="43" t="s">
        <v>123</v>
      </c>
      <c r="F5" s="49" t="s">
        <v>159</v>
      </c>
      <c r="G5" s="52" t="s">
        <v>23</v>
      </c>
      <c r="H5" s="140" t="s">
        <v>121</v>
      </c>
      <c r="I5" s="141" t="s">
        <v>122</v>
      </c>
      <c r="J5" s="195" t="s">
        <v>189</v>
      </c>
      <c r="L5" s="196" t="s">
        <v>193</v>
      </c>
    </row>
    <row r="6" spans="1:37" ht="14.25" customHeight="1" x14ac:dyDescent="0.2">
      <c r="A6" s="116">
        <v>1</v>
      </c>
      <c r="B6" s="114" t="s">
        <v>106</v>
      </c>
      <c r="C6" s="115">
        <f ca="1">TODAY()-1</f>
        <v>42338</v>
      </c>
      <c r="D6" s="29">
        <f ca="1">C6-360</f>
        <v>41978</v>
      </c>
      <c r="E6" s="139">
        <f ca="1">C6+A282</f>
        <v>42343</v>
      </c>
      <c r="F6" s="116"/>
      <c r="G6" s="40">
        <f>SUM(W12:W168)</f>
        <v>0</v>
      </c>
      <c r="H6" s="142">
        <f>360-G6</f>
        <v>360</v>
      </c>
      <c r="I6" s="141" t="str">
        <f>IF(H6=0,"Complete","Not Complete Yet")</f>
        <v>Not Complete Yet</v>
      </c>
      <c r="J6" s="209"/>
      <c r="L6" s="197" t="s">
        <v>194</v>
      </c>
    </row>
    <row r="7" spans="1:37" ht="6.75" customHeight="1" x14ac:dyDescent="0.2">
      <c r="B7" s="85">
        <f>IF(B6="Male",1,2)</f>
        <v>1</v>
      </c>
    </row>
    <row r="8" spans="1:37" ht="19.5" customHeight="1" thickBot="1" x14ac:dyDescent="0.25">
      <c r="A8" s="220" t="s">
        <v>138</v>
      </c>
      <c r="B8" s="220"/>
      <c r="C8" s="220"/>
      <c r="D8" s="220"/>
      <c r="E8" s="220"/>
      <c r="F8" s="220"/>
      <c r="G8" s="220"/>
      <c r="H8" s="175">
        <f ca="1">TODAY()</f>
        <v>42339</v>
      </c>
      <c r="I8" s="143" t="s">
        <v>180</v>
      </c>
    </row>
    <row r="9" spans="1:37" s="38" customFormat="1" ht="15.75" customHeight="1" thickBot="1" x14ac:dyDescent="0.3">
      <c r="A9" s="170" t="s">
        <v>162</v>
      </c>
      <c r="B9" s="170" t="s">
        <v>163</v>
      </c>
      <c r="C9" s="171" t="s">
        <v>164</v>
      </c>
      <c r="D9" s="170" t="s">
        <v>165</v>
      </c>
      <c r="E9" s="171" t="s">
        <v>166</v>
      </c>
      <c r="F9" s="170" t="s">
        <v>167</v>
      </c>
      <c r="G9" s="172" t="s">
        <v>168</v>
      </c>
      <c r="H9" s="102"/>
      <c r="I9" s="44"/>
      <c r="J9" s="37"/>
    </row>
    <row r="10" spans="1:37" ht="20.25" customHeight="1" x14ac:dyDescent="0.2">
      <c r="A10" s="144">
        <f t="shared" ref="A10:F10" ca="1" si="0">B10-1</f>
        <v>41973</v>
      </c>
      <c r="B10" s="144">
        <f t="shared" ca="1" si="0"/>
        <v>41974</v>
      </c>
      <c r="C10" s="145">
        <f t="shared" ca="1" si="0"/>
        <v>41975</v>
      </c>
      <c r="D10" s="144">
        <f t="shared" ca="1" si="0"/>
        <v>41976</v>
      </c>
      <c r="E10" s="144">
        <f t="shared" ca="1" si="0"/>
        <v>41977</v>
      </c>
      <c r="F10" s="144">
        <f t="shared" ca="1" si="0"/>
        <v>41978</v>
      </c>
      <c r="G10" s="146">
        <f ca="1">A13-1</f>
        <v>41979</v>
      </c>
      <c r="H10" s="221" t="s">
        <v>172</v>
      </c>
      <c r="I10" s="222"/>
      <c r="J10" s="222"/>
      <c r="S10" s="109" t="s">
        <v>124</v>
      </c>
      <c r="T10" s="110" t="s">
        <v>125</v>
      </c>
      <c r="U10" s="110" t="s">
        <v>126</v>
      </c>
      <c r="V10" s="110" t="s">
        <v>130</v>
      </c>
      <c r="W10" s="110" t="s">
        <v>22</v>
      </c>
      <c r="X10" s="86"/>
    </row>
    <row r="11" spans="1:37" ht="12.75" customHeight="1" x14ac:dyDescent="0.2">
      <c r="A11" s="147"/>
      <c r="B11" s="148"/>
      <c r="C11" s="149"/>
      <c r="D11" s="148"/>
      <c r="E11" s="150"/>
      <c r="F11" s="147"/>
      <c r="G11" s="147"/>
      <c r="H11" s="101"/>
      <c r="S11" s="86"/>
      <c r="T11" s="86"/>
      <c r="U11" s="86"/>
      <c r="V11" s="86"/>
      <c r="W11" s="86"/>
      <c r="X11" s="86"/>
    </row>
    <row r="12" spans="1:37" ht="39.75" customHeight="1" x14ac:dyDescent="0.2">
      <c r="A12" s="193"/>
      <c r="B12" s="53"/>
      <c r="C12" s="53"/>
      <c r="D12" s="53"/>
      <c r="E12" s="53"/>
      <c r="F12" s="53"/>
      <c r="G12" s="99"/>
      <c r="H12" s="101"/>
      <c r="S12" s="87">
        <f>SUM(A12:G12)</f>
        <v>0</v>
      </c>
      <c r="T12" s="87">
        <f>COUNTIF(A12:G12,"0")</f>
        <v>0</v>
      </c>
      <c r="U12" s="88">
        <f>(IF(B7=1,COUNTIF(A12:G12,"&gt;4"),COUNTIF(A12:G12,"&gt;=4")))</f>
        <v>0</v>
      </c>
      <c r="V12" s="88">
        <f>COUNTIF(A12:G12,"&gt;0")</f>
        <v>0</v>
      </c>
      <c r="W12" s="88">
        <f>T12+V12</f>
        <v>0</v>
      </c>
      <c r="X12" s="86"/>
    </row>
    <row r="13" spans="1:37" ht="20.25" customHeight="1" x14ac:dyDescent="0.2">
      <c r="A13" s="152">
        <f t="shared" ref="A13:F13" ca="1" si="1">B13-1</f>
        <v>41980</v>
      </c>
      <c r="B13" s="152">
        <f t="shared" ca="1" si="1"/>
        <v>41981</v>
      </c>
      <c r="C13" s="152">
        <f t="shared" ca="1" si="1"/>
        <v>41982</v>
      </c>
      <c r="D13" s="152">
        <f t="shared" ca="1" si="1"/>
        <v>41983</v>
      </c>
      <c r="E13" s="152">
        <f t="shared" ca="1" si="1"/>
        <v>41984</v>
      </c>
      <c r="F13" s="152">
        <f t="shared" ca="1" si="1"/>
        <v>41985</v>
      </c>
      <c r="G13" s="176">
        <f ca="1">A16-1</f>
        <v>41986</v>
      </c>
      <c r="H13" s="100"/>
      <c r="P13" s="10"/>
      <c r="Q13" s="10"/>
      <c r="R13" s="10"/>
      <c r="S13" s="86"/>
      <c r="T13" s="86"/>
      <c r="U13" s="111"/>
      <c r="V13" s="111"/>
      <c r="W13" s="111"/>
      <c r="X13" s="86"/>
    </row>
    <row r="14" spans="1:37" ht="12.75" customHeight="1" x14ac:dyDescent="0.2">
      <c r="A14" s="147"/>
      <c r="B14" s="148"/>
      <c r="C14" s="149"/>
      <c r="D14" s="148"/>
      <c r="E14" s="150"/>
      <c r="F14" s="147"/>
      <c r="G14" s="147"/>
      <c r="H14" s="101"/>
      <c r="S14" s="86"/>
      <c r="T14" s="86"/>
      <c r="U14" s="88"/>
      <c r="V14" s="88"/>
      <c r="W14" s="113"/>
      <c r="X14" s="86"/>
    </row>
    <row r="15" spans="1:37" ht="39.75" customHeight="1" x14ac:dyDescent="0.2">
      <c r="A15" s="53"/>
      <c r="B15" s="53"/>
      <c r="C15" s="53"/>
      <c r="D15" s="53"/>
      <c r="E15" s="53"/>
      <c r="F15" s="53"/>
      <c r="G15" s="99"/>
      <c r="H15" s="101"/>
      <c r="S15" s="87">
        <f>SUM(A15:G15)</f>
        <v>0</v>
      </c>
      <c r="T15" s="87">
        <f>COUNTIF(A15:G15,"0")</f>
        <v>0</v>
      </c>
      <c r="U15" s="88">
        <f>(IF(B7=1,COUNTIF(A15:G15,"&gt;4"),COUNTIF(A15:G15,"&gt;=4")))</f>
        <v>0</v>
      </c>
      <c r="V15" s="88">
        <f>COUNTIF(A15:G15,"&gt;0")</f>
        <v>0</v>
      </c>
      <c r="W15" s="88">
        <f>T15+V15</f>
        <v>0</v>
      </c>
      <c r="X15" s="86"/>
    </row>
    <row r="16" spans="1:37" ht="20.25" customHeight="1" x14ac:dyDescent="0.2">
      <c r="A16" s="152">
        <f t="shared" ref="A16:F16" ca="1" si="2">B16-1</f>
        <v>41987</v>
      </c>
      <c r="B16" s="152">
        <f t="shared" ca="1" si="2"/>
        <v>41988</v>
      </c>
      <c r="C16" s="152">
        <f t="shared" ca="1" si="2"/>
        <v>41989</v>
      </c>
      <c r="D16" s="152">
        <f t="shared" ca="1" si="2"/>
        <v>41990</v>
      </c>
      <c r="E16" s="169">
        <f t="shared" ca="1" si="2"/>
        <v>41991</v>
      </c>
      <c r="F16" s="152">
        <f t="shared" ca="1" si="2"/>
        <v>41992</v>
      </c>
      <c r="G16" s="176">
        <f ca="1">A19-1</f>
        <v>41993</v>
      </c>
      <c r="H16" s="100"/>
      <c r="S16" s="110"/>
      <c r="T16" s="110"/>
      <c r="U16" s="88"/>
      <c r="V16" s="88"/>
      <c r="W16" s="85"/>
      <c r="X16" s="86"/>
    </row>
    <row r="17" spans="1:24" x14ac:dyDescent="0.2">
      <c r="A17" s="147"/>
      <c r="B17" s="150"/>
      <c r="C17" s="149"/>
      <c r="D17" s="148"/>
      <c r="E17" s="150"/>
      <c r="F17" s="148"/>
      <c r="G17" s="147"/>
      <c r="H17" s="101"/>
      <c r="S17" s="86"/>
      <c r="T17" s="86"/>
      <c r="U17" s="111"/>
      <c r="V17" s="111"/>
      <c r="W17" s="86"/>
      <c r="X17" s="86"/>
    </row>
    <row r="18" spans="1:24" ht="39.75" customHeight="1" x14ac:dyDescent="0.2">
      <c r="A18" s="53"/>
      <c r="B18" s="53"/>
      <c r="C18" s="53"/>
      <c r="D18" s="53"/>
      <c r="E18" s="53"/>
      <c r="F18" s="53"/>
      <c r="G18" s="99"/>
      <c r="H18" s="101"/>
      <c r="S18" s="87">
        <f>SUM(A18:G18)</f>
        <v>0</v>
      </c>
      <c r="T18" s="87">
        <f>COUNTIF(A18:G18,"0")</f>
        <v>0</v>
      </c>
      <c r="U18" s="88">
        <f>(IF(B7=1,COUNTIF(A18:G18,"&gt;4"),COUNTIF(A18:G18,"&gt;=4")))</f>
        <v>0</v>
      </c>
      <c r="V18" s="88">
        <f>COUNTIF(A18:G18,"&gt;0")</f>
        <v>0</v>
      </c>
      <c r="W18" s="88">
        <f>T18+V18</f>
        <v>0</v>
      </c>
      <c r="X18" s="86"/>
    </row>
    <row r="19" spans="1:24" ht="20.25" customHeight="1" x14ac:dyDescent="0.2">
      <c r="A19" s="152">
        <f t="shared" ref="A19:F19" ca="1" si="3">B19-1</f>
        <v>41994</v>
      </c>
      <c r="B19" s="152">
        <f t="shared" ca="1" si="3"/>
        <v>41995</v>
      </c>
      <c r="C19" s="152">
        <f t="shared" ca="1" si="3"/>
        <v>41996</v>
      </c>
      <c r="D19" s="152">
        <f t="shared" ca="1" si="3"/>
        <v>41997</v>
      </c>
      <c r="E19" s="152">
        <f t="shared" ca="1" si="3"/>
        <v>41998</v>
      </c>
      <c r="F19" s="152">
        <f t="shared" ca="1" si="3"/>
        <v>41999</v>
      </c>
      <c r="G19" s="176">
        <f ca="1">A22-1</f>
        <v>42000</v>
      </c>
      <c r="H19" s="100"/>
      <c r="S19" s="86"/>
      <c r="T19" s="110"/>
      <c r="U19" s="111"/>
      <c r="V19" s="111"/>
      <c r="W19" s="85"/>
      <c r="X19" s="86"/>
    </row>
    <row r="20" spans="1:24" ht="12.75" customHeight="1" x14ac:dyDescent="0.2">
      <c r="A20" s="150"/>
      <c r="B20" s="150"/>
      <c r="C20" s="149"/>
      <c r="D20" s="148"/>
      <c r="E20" s="150"/>
      <c r="F20" s="148"/>
      <c r="G20" s="147"/>
      <c r="H20" s="100"/>
      <c r="S20" s="86"/>
      <c r="T20" s="86"/>
      <c r="U20" s="88"/>
      <c r="V20" s="88"/>
      <c r="W20" s="88"/>
      <c r="X20" s="86"/>
    </row>
    <row r="21" spans="1:24" ht="39.75" customHeight="1" x14ac:dyDescent="0.2">
      <c r="A21" s="53"/>
      <c r="B21" s="53"/>
      <c r="C21" s="53"/>
      <c r="D21" s="53"/>
      <c r="E21" s="53"/>
      <c r="F21" s="53"/>
      <c r="G21" s="99"/>
      <c r="H21" s="100"/>
      <c r="S21" s="87">
        <f>SUM(A21:G21)</f>
        <v>0</v>
      </c>
      <c r="T21" s="87">
        <f>COUNTIF(A21:G21,"0")</f>
        <v>0</v>
      </c>
      <c r="U21" s="88">
        <f>(IF(B7=1,COUNTIF(A21:G21,"&gt;4"),COUNTIF(A21:G21,"&gt;=4")))</f>
        <v>0</v>
      </c>
      <c r="V21" s="88">
        <f>COUNTIF(A21:G21,"&gt;0")</f>
        <v>0</v>
      </c>
      <c r="W21" s="88">
        <f>T21+V21</f>
        <v>0</v>
      </c>
      <c r="X21" s="86"/>
    </row>
    <row r="22" spans="1:24" ht="20.25" customHeight="1" x14ac:dyDescent="0.2">
      <c r="A22" s="152">
        <f t="shared" ref="A22:F22" ca="1" si="4">B22-1</f>
        <v>42001</v>
      </c>
      <c r="B22" s="152">
        <f t="shared" ca="1" si="4"/>
        <v>42002</v>
      </c>
      <c r="C22" s="152">
        <f t="shared" ca="1" si="4"/>
        <v>42003</v>
      </c>
      <c r="D22" s="152">
        <f t="shared" ca="1" si="4"/>
        <v>42004</v>
      </c>
      <c r="E22" s="152">
        <f t="shared" ca="1" si="4"/>
        <v>42005</v>
      </c>
      <c r="F22" s="152">
        <f t="shared" ca="1" si="4"/>
        <v>42006</v>
      </c>
      <c r="G22" s="176">
        <f ca="1">A25-1</f>
        <v>42007</v>
      </c>
      <c r="H22" s="100"/>
      <c r="S22" s="110"/>
      <c r="T22" s="110"/>
      <c r="U22" s="88"/>
      <c r="V22" s="88"/>
      <c r="W22" s="88"/>
      <c r="X22" s="86"/>
    </row>
    <row r="23" spans="1:24" ht="12.75" customHeight="1" x14ac:dyDescent="0.2">
      <c r="A23" s="150"/>
      <c r="B23" s="150"/>
      <c r="C23" s="149"/>
      <c r="D23" s="148"/>
      <c r="E23" s="150"/>
      <c r="F23" s="148"/>
      <c r="G23" s="147"/>
      <c r="H23" s="100"/>
      <c r="S23" s="86"/>
      <c r="T23" s="86"/>
      <c r="U23" s="86"/>
      <c r="V23" s="86"/>
      <c r="W23" s="85"/>
      <c r="X23" s="86"/>
    </row>
    <row r="24" spans="1:24" ht="39.75" customHeight="1" x14ac:dyDescent="0.2">
      <c r="A24" s="53"/>
      <c r="B24" s="53"/>
      <c r="C24" s="53"/>
      <c r="D24" s="53"/>
      <c r="E24" s="53"/>
      <c r="F24" s="53"/>
      <c r="G24" s="99"/>
      <c r="H24" s="100"/>
      <c r="S24" s="87">
        <f>SUM(A24:G24)</f>
        <v>0</v>
      </c>
      <c r="T24" s="87">
        <f>COUNTIF(A24:G24,"0")</f>
        <v>0</v>
      </c>
      <c r="U24" s="88">
        <f>(IF(B7=1,COUNTIF(A24:G24,"&gt;4"),COUNTIF(A24:G24,"&gt;=4")))</f>
        <v>0</v>
      </c>
      <c r="V24" s="88">
        <f>COUNTIF(A24:G24,"&gt;0")</f>
        <v>0</v>
      </c>
      <c r="W24" s="88">
        <f>T24+V24</f>
        <v>0</v>
      </c>
      <c r="X24" s="86"/>
    </row>
    <row r="25" spans="1:24" ht="20.25" customHeight="1" x14ac:dyDescent="0.2">
      <c r="A25" s="152">
        <f t="shared" ref="A25:F25" ca="1" si="5">B25-1</f>
        <v>42008</v>
      </c>
      <c r="B25" s="152">
        <f t="shared" ca="1" si="5"/>
        <v>42009</v>
      </c>
      <c r="C25" s="152">
        <f t="shared" ca="1" si="5"/>
        <v>42010</v>
      </c>
      <c r="D25" s="152">
        <f t="shared" ca="1" si="5"/>
        <v>42011</v>
      </c>
      <c r="E25" s="152">
        <f t="shared" ca="1" si="5"/>
        <v>42012</v>
      </c>
      <c r="F25" s="152">
        <f t="shared" ca="1" si="5"/>
        <v>42013</v>
      </c>
      <c r="G25" s="176">
        <f ca="1">A28-1</f>
        <v>42014</v>
      </c>
      <c r="H25" s="100"/>
      <c r="S25" s="86"/>
      <c r="T25" s="110"/>
      <c r="U25" s="86"/>
      <c r="V25" s="86"/>
      <c r="W25" s="86"/>
      <c r="X25" s="86"/>
    </row>
    <row r="26" spans="1:24" ht="12.75" customHeight="1" x14ac:dyDescent="0.2">
      <c r="A26" s="150"/>
      <c r="B26" s="150"/>
      <c r="C26" s="149"/>
      <c r="D26" s="148"/>
      <c r="E26" s="150"/>
      <c r="F26" s="148"/>
      <c r="G26" s="147"/>
      <c r="H26" s="100"/>
      <c r="S26" s="86"/>
      <c r="T26" s="86"/>
      <c r="U26" s="86"/>
      <c r="V26" s="86"/>
      <c r="W26" s="86"/>
      <c r="X26" s="86"/>
    </row>
    <row r="27" spans="1:24" ht="39.75" customHeight="1" x14ac:dyDescent="0.2">
      <c r="A27" s="53"/>
      <c r="B27" s="53"/>
      <c r="C27" s="53"/>
      <c r="D27" s="53"/>
      <c r="E27" s="53"/>
      <c r="F27" s="53"/>
      <c r="G27" s="99"/>
      <c r="H27" s="100"/>
      <c r="S27" s="87">
        <f>SUM(A27:G27)</f>
        <v>0</v>
      </c>
      <c r="T27" s="87">
        <f>COUNTIF(A27:G27,"0")</f>
        <v>0</v>
      </c>
      <c r="U27" s="88">
        <f>(IF(B7=1,COUNTIF(A27:G27,"&gt;4"),COUNTIF(A27:G27,"&gt;=4")))</f>
        <v>0</v>
      </c>
      <c r="V27" s="88">
        <f>COUNTIF(A27:G27,"&gt;0")</f>
        <v>0</v>
      </c>
      <c r="W27" s="88">
        <f>T27+V27</f>
        <v>0</v>
      </c>
      <c r="X27" s="86"/>
    </row>
    <row r="28" spans="1:24" ht="20.25" customHeight="1" x14ac:dyDescent="0.2">
      <c r="A28" s="152">
        <f t="shared" ref="A28:F28" ca="1" si="6">B28-1</f>
        <v>42015</v>
      </c>
      <c r="B28" s="152">
        <f t="shared" ca="1" si="6"/>
        <v>42016</v>
      </c>
      <c r="C28" s="152">
        <f t="shared" ca="1" si="6"/>
        <v>42017</v>
      </c>
      <c r="D28" s="152">
        <f t="shared" ca="1" si="6"/>
        <v>42018</v>
      </c>
      <c r="E28" s="152">
        <f t="shared" ca="1" si="6"/>
        <v>42019</v>
      </c>
      <c r="F28" s="152">
        <f t="shared" ca="1" si="6"/>
        <v>42020</v>
      </c>
      <c r="G28" s="176">
        <f ca="1">A31-1</f>
        <v>42021</v>
      </c>
      <c r="H28" s="100"/>
      <c r="S28" s="86"/>
      <c r="T28" s="86"/>
      <c r="U28" s="86"/>
      <c r="V28" s="86"/>
      <c r="W28" s="86"/>
      <c r="X28" s="86"/>
    </row>
    <row r="29" spans="1:24" ht="12.75" customHeight="1" x14ac:dyDescent="0.2">
      <c r="A29" s="150"/>
      <c r="B29" s="150"/>
      <c r="C29" s="149"/>
      <c r="D29" s="148"/>
      <c r="E29" s="150"/>
      <c r="F29" s="148"/>
      <c r="G29" s="147"/>
      <c r="H29" s="100"/>
      <c r="S29" s="86"/>
      <c r="T29" s="86"/>
      <c r="U29" s="86"/>
      <c r="V29" s="86"/>
      <c r="W29" s="86"/>
      <c r="X29" s="86"/>
    </row>
    <row r="30" spans="1:24" ht="39.75" customHeight="1" x14ac:dyDescent="0.2">
      <c r="A30" s="53"/>
      <c r="B30" s="53"/>
      <c r="C30" s="53"/>
      <c r="D30" s="53"/>
      <c r="E30" s="53"/>
      <c r="F30" s="53"/>
      <c r="G30" s="99"/>
      <c r="H30" s="100"/>
      <c r="S30" s="87">
        <f>SUM(A30:G30)</f>
        <v>0</v>
      </c>
      <c r="T30" s="87">
        <f>COUNTIF(A30:G30,"0")</f>
        <v>0</v>
      </c>
      <c r="U30" s="88">
        <f>(IF(B7=1,COUNTIF(A30:G30,"&gt;4"),COUNTIF(A30:G30,"&gt;=4")))</f>
        <v>0</v>
      </c>
      <c r="V30" s="88">
        <f>COUNTIF(A30:G30,"&gt;0")</f>
        <v>0</v>
      </c>
      <c r="W30" s="88">
        <f>T30+V30</f>
        <v>0</v>
      </c>
      <c r="X30" s="86"/>
    </row>
    <row r="31" spans="1:24" ht="20.25" customHeight="1" x14ac:dyDescent="0.2">
      <c r="A31" s="152">
        <f t="shared" ref="A31:F31" ca="1" si="7">B31-1</f>
        <v>42022</v>
      </c>
      <c r="B31" s="152">
        <f t="shared" ca="1" si="7"/>
        <v>42023</v>
      </c>
      <c r="C31" s="169">
        <f t="shared" ca="1" si="7"/>
        <v>42024</v>
      </c>
      <c r="D31" s="152">
        <f t="shared" ca="1" si="7"/>
        <v>42025</v>
      </c>
      <c r="E31" s="152">
        <f t="shared" ca="1" si="7"/>
        <v>42026</v>
      </c>
      <c r="F31" s="152">
        <f t="shared" ca="1" si="7"/>
        <v>42027</v>
      </c>
      <c r="G31" s="176">
        <f ca="1">A34-1</f>
        <v>42028</v>
      </c>
      <c r="H31" s="100"/>
      <c r="S31" s="86"/>
      <c r="T31" s="86"/>
      <c r="U31" s="86"/>
      <c r="V31" s="86"/>
      <c r="W31" s="86"/>
      <c r="X31" s="86"/>
    </row>
    <row r="32" spans="1:24" ht="12.75" customHeight="1" x14ac:dyDescent="0.2">
      <c r="A32" s="150"/>
      <c r="B32" s="150"/>
      <c r="C32" s="149"/>
      <c r="D32" s="148"/>
      <c r="E32" s="150"/>
      <c r="F32" s="148"/>
      <c r="G32" s="147"/>
      <c r="H32" s="100"/>
      <c r="S32" s="86"/>
      <c r="T32" s="86"/>
      <c r="U32" s="86"/>
      <c r="V32" s="86"/>
      <c r="W32" s="86"/>
      <c r="X32" s="86"/>
    </row>
    <row r="33" spans="1:24" ht="39.75" customHeight="1" x14ac:dyDescent="0.2">
      <c r="A33" s="53"/>
      <c r="B33" s="53"/>
      <c r="C33" s="53"/>
      <c r="D33" s="53"/>
      <c r="E33" s="53"/>
      <c r="F33" s="53"/>
      <c r="G33" s="99"/>
      <c r="H33" s="100"/>
      <c r="S33" s="87">
        <f>SUM(A33:G33)</f>
        <v>0</v>
      </c>
      <c r="T33" s="87">
        <f>COUNTIF(A33:G33,"0")</f>
        <v>0</v>
      </c>
      <c r="U33" s="88">
        <f>(IF(B7=1,COUNTIF(A33:G33,"&gt;4"),COUNTIF(A33:G33,"&gt;=4")))</f>
        <v>0</v>
      </c>
      <c r="V33" s="88">
        <f>COUNTIF(A33:G33,"&gt;0")</f>
        <v>0</v>
      </c>
      <c r="W33" s="88">
        <f>T33+V33</f>
        <v>0</v>
      </c>
      <c r="X33" s="86"/>
    </row>
    <row r="34" spans="1:24" ht="20.25" customHeight="1" x14ac:dyDescent="0.2">
      <c r="A34" s="152">
        <f t="shared" ref="A34:F34" ca="1" si="8">B34-1</f>
        <v>42029</v>
      </c>
      <c r="B34" s="152">
        <f t="shared" ca="1" si="8"/>
        <v>42030</v>
      </c>
      <c r="C34" s="169">
        <f t="shared" ca="1" si="8"/>
        <v>42031</v>
      </c>
      <c r="D34" s="152">
        <f t="shared" ca="1" si="8"/>
        <v>42032</v>
      </c>
      <c r="E34" s="152">
        <f t="shared" ca="1" si="8"/>
        <v>42033</v>
      </c>
      <c r="F34" s="152">
        <f t="shared" ca="1" si="8"/>
        <v>42034</v>
      </c>
      <c r="G34" s="176">
        <f ca="1">A37-1</f>
        <v>42035</v>
      </c>
      <c r="H34" s="100"/>
      <c r="S34" s="86"/>
      <c r="T34" s="86"/>
      <c r="U34" s="86"/>
      <c r="V34" s="86"/>
      <c r="W34" s="86"/>
      <c r="X34" s="86"/>
    </row>
    <row r="35" spans="1:24" ht="12.75" customHeight="1" x14ac:dyDescent="0.2">
      <c r="A35" s="150"/>
      <c r="B35" s="150"/>
      <c r="C35" s="149"/>
      <c r="D35" s="148"/>
      <c r="E35" s="150"/>
      <c r="F35" s="148"/>
      <c r="G35" s="147"/>
      <c r="H35" s="100"/>
      <c r="S35" s="86"/>
      <c r="T35" s="86"/>
      <c r="U35" s="86"/>
      <c r="V35" s="86"/>
      <c r="W35" s="86"/>
      <c r="X35" s="86"/>
    </row>
    <row r="36" spans="1:24" ht="39.75" customHeight="1" x14ac:dyDescent="0.2">
      <c r="A36" s="53"/>
      <c r="B36" s="53"/>
      <c r="C36" s="53"/>
      <c r="D36" s="53"/>
      <c r="E36" s="53"/>
      <c r="F36" s="53"/>
      <c r="G36" s="99"/>
      <c r="H36" s="100"/>
      <c r="S36" s="87">
        <f>SUM(A36:G36)</f>
        <v>0</v>
      </c>
      <c r="T36" s="87">
        <f>COUNTIF(A36:G36,"0")</f>
        <v>0</v>
      </c>
      <c r="U36" s="88">
        <f>(IF(B7=1,COUNTIF(A36:G36,"&gt;4"),COUNTIF(A36:G36,"&gt;=4")))</f>
        <v>0</v>
      </c>
      <c r="V36" s="88">
        <f>COUNTIF(A36:G36,"&gt;0")</f>
        <v>0</v>
      </c>
      <c r="W36" s="88">
        <f>T36+V36</f>
        <v>0</v>
      </c>
      <c r="X36" s="86"/>
    </row>
    <row r="37" spans="1:24" ht="20.25" customHeight="1" x14ac:dyDescent="0.2">
      <c r="A37" s="152">
        <f t="shared" ref="A37:F37" ca="1" si="9">B37-1</f>
        <v>42036</v>
      </c>
      <c r="B37" s="152">
        <f t="shared" ca="1" si="9"/>
        <v>42037</v>
      </c>
      <c r="C37" s="152">
        <f t="shared" ca="1" si="9"/>
        <v>42038</v>
      </c>
      <c r="D37" s="152">
        <f t="shared" ca="1" si="9"/>
        <v>42039</v>
      </c>
      <c r="E37" s="152">
        <f t="shared" ca="1" si="9"/>
        <v>42040</v>
      </c>
      <c r="F37" s="152">
        <f t="shared" ca="1" si="9"/>
        <v>42041</v>
      </c>
      <c r="G37" s="176">
        <f ca="1">A40-1</f>
        <v>42042</v>
      </c>
      <c r="H37" s="100"/>
      <c r="S37" s="86"/>
      <c r="T37" s="86"/>
      <c r="U37" s="86"/>
      <c r="V37" s="86"/>
      <c r="W37" s="86"/>
      <c r="X37" s="86"/>
    </row>
    <row r="38" spans="1:24" ht="12.75" customHeight="1" x14ac:dyDescent="0.2">
      <c r="A38" s="150"/>
      <c r="B38" s="150"/>
      <c r="C38" s="147"/>
      <c r="D38" s="148"/>
      <c r="E38" s="150"/>
      <c r="F38" s="148"/>
      <c r="G38" s="147"/>
      <c r="H38" s="100"/>
      <c r="S38" s="86"/>
      <c r="T38" s="86"/>
      <c r="U38" s="86"/>
      <c r="V38" s="86"/>
      <c r="W38" s="86"/>
      <c r="X38" s="86"/>
    </row>
    <row r="39" spans="1:24" ht="39.75" customHeight="1" x14ac:dyDescent="0.2">
      <c r="A39" s="53"/>
      <c r="B39" s="53"/>
      <c r="C39" s="53"/>
      <c r="D39" s="53"/>
      <c r="E39" s="53"/>
      <c r="F39" s="53"/>
      <c r="G39" s="99"/>
      <c r="H39" s="100"/>
      <c r="S39" s="87">
        <f>SUM(A39:G39)</f>
        <v>0</v>
      </c>
      <c r="T39" s="87">
        <f>COUNTIF(A39:G39,"0")</f>
        <v>0</v>
      </c>
      <c r="U39" s="88">
        <f>(IF(B7=1,COUNTIF(A39:G39,"&gt;4"),COUNTIF(A39:G39,"&gt;=4")))</f>
        <v>0</v>
      </c>
      <c r="V39" s="88">
        <f>COUNTIF(A39:G39,"&gt;0")</f>
        <v>0</v>
      </c>
      <c r="W39" s="88">
        <f>T39+V39</f>
        <v>0</v>
      </c>
      <c r="X39" s="86"/>
    </row>
    <row r="40" spans="1:24" ht="20.25" customHeight="1" x14ac:dyDescent="0.2">
      <c r="A40" s="152">
        <f t="shared" ref="A40:F40" ca="1" si="10">B40-1</f>
        <v>42043</v>
      </c>
      <c r="B40" s="152">
        <f t="shared" ca="1" si="10"/>
        <v>42044</v>
      </c>
      <c r="C40" s="152">
        <f t="shared" ca="1" si="10"/>
        <v>42045</v>
      </c>
      <c r="D40" s="152">
        <f t="shared" ca="1" si="10"/>
        <v>42046</v>
      </c>
      <c r="E40" s="152">
        <f t="shared" ca="1" si="10"/>
        <v>42047</v>
      </c>
      <c r="F40" s="152">
        <f t="shared" ca="1" si="10"/>
        <v>42048</v>
      </c>
      <c r="G40" s="176">
        <f ca="1">A43-1</f>
        <v>42049</v>
      </c>
      <c r="H40" s="100"/>
      <c r="S40" s="86"/>
      <c r="T40" s="86"/>
      <c r="U40" s="86"/>
      <c r="V40" s="86"/>
      <c r="W40" s="86"/>
      <c r="X40" s="86"/>
    </row>
    <row r="41" spans="1:24" ht="12.75" customHeight="1" x14ac:dyDescent="0.2">
      <c r="A41" s="150"/>
      <c r="B41" s="150"/>
      <c r="C41" s="177"/>
      <c r="D41" s="148"/>
      <c r="E41" s="150"/>
      <c r="F41" s="148"/>
      <c r="G41" s="178"/>
      <c r="H41" s="100"/>
      <c r="S41" s="86"/>
      <c r="T41" s="86"/>
      <c r="U41" s="86"/>
      <c r="V41" s="86"/>
      <c r="W41" s="86"/>
      <c r="X41" s="86"/>
    </row>
    <row r="42" spans="1:24" ht="39.75" customHeight="1" x14ac:dyDescent="0.2">
      <c r="A42" s="53"/>
      <c r="B42" s="53"/>
      <c r="C42" s="53"/>
      <c r="D42" s="53"/>
      <c r="E42" s="53"/>
      <c r="F42" s="53"/>
      <c r="G42" s="99"/>
      <c r="H42" s="100"/>
      <c r="S42" s="87">
        <f>SUM(A42:G42)</f>
        <v>0</v>
      </c>
      <c r="T42" s="87">
        <f>COUNTIF(A42:G42,"0")</f>
        <v>0</v>
      </c>
      <c r="U42" s="88">
        <f>(IF(B7=1,COUNTIF(A42:G42,"&gt;4"),COUNTIF(A42:G42,"&gt;=4")))</f>
        <v>0</v>
      </c>
      <c r="V42" s="88">
        <f>COUNTIF(A42:G42,"&gt;0")</f>
        <v>0</v>
      </c>
      <c r="W42" s="88">
        <f>T42+V42</f>
        <v>0</v>
      </c>
      <c r="X42" s="86"/>
    </row>
    <row r="43" spans="1:24" ht="19.5" customHeight="1" x14ac:dyDescent="0.2">
      <c r="A43" s="152">
        <f t="shared" ref="A43:F43" ca="1" si="11">B43-1</f>
        <v>42050</v>
      </c>
      <c r="B43" s="152">
        <f t="shared" ca="1" si="11"/>
        <v>42051</v>
      </c>
      <c r="C43" s="152">
        <f t="shared" ca="1" si="11"/>
        <v>42052</v>
      </c>
      <c r="D43" s="152">
        <f t="shared" ca="1" si="11"/>
        <v>42053</v>
      </c>
      <c r="E43" s="152">
        <f t="shared" ca="1" si="11"/>
        <v>42054</v>
      </c>
      <c r="F43" s="152">
        <f t="shared" ca="1" si="11"/>
        <v>42055</v>
      </c>
      <c r="G43" s="176">
        <f ca="1">A46-1</f>
        <v>42056</v>
      </c>
      <c r="H43" s="100"/>
      <c r="S43" s="86"/>
      <c r="T43" s="86"/>
      <c r="U43" s="86"/>
      <c r="V43" s="86"/>
      <c r="W43" s="86"/>
      <c r="X43" s="86"/>
    </row>
    <row r="44" spans="1:24" ht="12.75" customHeight="1" x14ac:dyDescent="0.2">
      <c r="A44" s="179"/>
      <c r="B44" s="179"/>
      <c r="C44" s="180"/>
      <c r="D44" s="181"/>
      <c r="E44" s="179"/>
      <c r="F44" s="181"/>
      <c r="G44" s="182"/>
      <c r="H44" s="100"/>
      <c r="S44" s="86"/>
      <c r="T44" s="86"/>
      <c r="U44" s="86"/>
      <c r="V44" s="86"/>
      <c r="W44" s="86"/>
      <c r="X44" s="86"/>
    </row>
    <row r="45" spans="1:24" ht="39.75" customHeight="1" x14ac:dyDescent="0.2">
      <c r="A45" s="53"/>
      <c r="B45" s="53"/>
      <c r="C45" s="53"/>
      <c r="D45" s="53"/>
      <c r="E45" s="53"/>
      <c r="F45" s="53"/>
      <c r="G45" s="99"/>
      <c r="H45" s="100"/>
      <c r="S45" s="87">
        <f>SUM(A45:G45)</f>
        <v>0</v>
      </c>
      <c r="T45" s="87">
        <f>COUNTIF(A45:G45,"0")</f>
        <v>0</v>
      </c>
      <c r="U45" s="88">
        <f>(IF(B7=1,COUNTIF(A45:G45,"&gt;4"),COUNTIF(A45:G45,"&gt;=4")))</f>
        <v>0</v>
      </c>
      <c r="V45" s="88">
        <f>COUNTIF(A45:G45,"&gt;0")</f>
        <v>0</v>
      </c>
      <c r="W45" s="88">
        <f>T45+V45</f>
        <v>0</v>
      </c>
      <c r="X45" s="86"/>
    </row>
    <row r="46" spans="1:24" ht="20.25" customHeight="1" x14ac:dyDescent="0.2">
      <c r="A46" s="152">
        <f t="shared" ref="A46:F46" ca="1" si="12">B46-1</f>
        <v>42057</v>
      </c>
      <c r="B46" s="152">
        <f t="shared" ca="1" si="12"/>
        <v>42058</v>
      </c>
      <c r="C46" s="152">
        <f t="shared" ca="1" si="12"/>
        <v>42059</v>
      </c>
      <c r="D46" s="152">
        <f t="shared" ca="1" si="12"/>
        <v>42060</v>
      </c>
      <c r="E46" s="152">
        <f t="shared" ca="1" si="12"/>
        <v>42061</v>
      </c>
      <c r="F46" s="152">
        <f t="shared" ca="1" si="12"/>
        <v>42062</v>
      </c>
      <c r="G46" s="176">
        <f ca="1">A49-1</f>
        <v>42063</v>
      </c>
      <c r="H46" s="100"/>
      <c r="S46" s="86"/>
      <c r="T46" s="86"/>
      <c r="U46" s="86"/>
      <c r="V46" s="86"/>
      <c r="W46" s="86"/>
      <c r="X46" s="86"/>
    </row>
    <row r="47" spans="1:24" ht="12.75" customHeight="1" x14ac:dyDescent="0.2">
      <c r="A47" s="150"/>
      <c r="B47" s="150"/>
      <c r="C47" s="183"/>
      <c r="D47" s="149"/>
      <c r="E47" s="184"/>
      <c r="F47" s="148"/>
      <c r="G47" s="184"/>
      <c r="H47" s="100"/>
      <c r="S47" s="86"/>
      <c r="T47" s="86"/>
      <c r="U47" s="86"/>
      <c r="V47" s="86"/>
      <c r="W47" s="86"/>
      <c r="X47" s="86"/>
    </row>
    <row r="48" spans="1:24" ht="39.75" customHeight="1" x14ac:dyDescent="0.2">
      <c r="A48" s="53"/>
      <c r="B48" s="53"/>
      <c r="C48" s="53"/>
      <c r="D48" s="53"/>
      <c r="E48" s="53"/>
      <c r="F48" s="53"/>
      <c r="G48" s="99"/>
      <c r="H48" s="100"/>
      <c r="S48" s="87">
        <f>SUM(A48:G48)</f>
        <v>0</v>
      </c>
      <c r="T48" s="87">
        <f>COUNTIF(A48:G48,"0")</f>
        <v>0</v>
      </c>
      <c r="U48" s="88">
        <f>(IF(B7=1,COUNTIF(A48:G48,"&gt;4"),COUNTIF(A48:G48,"&gt;=4")))</f>
        <v>0</v>
      </c>
      <c r="V48" s="88">
        <f>COUNTIF(A48:G48,"&gt;0")</f>
        <v>0</v>
      </c>
      <c r="W48" s="88">
        <f>T48+V48</f>
        <v>0</v>
      </c>
      <c r="X48" s="86"/>
    </row>
    <row r="49" spans="1:24" ht="20.25" customHeight="1" x14ac:dyDescent="0.2">
      <c r="A49" s="152">
        <f t="shared" ref="A49:F49" ca="1" si="13">B49-1</f>
        <v>42064</v>
      </c>
      <c r="B49" s="152">
        <f t="shared" ca="1" si="13"/>
        <v>42065</v>
      </c>
      <c r="C49" s="152">
        <f t="shared" ca="1" si="13"/>
        <v>42066</v>
      </c>
      <c r="D49" s="152">
        <f t="shared" ca="1" si="13"/>
        <v>42067</v>
      </c>
      <c r="E49" s="152">
        <f t="shared" ca="1" si="13"/>
        <v>42068</v>
      </c>
      <c r="F49" s="152">
        <f t="shared" ca="1" si="13"/>
        <v>42069</v>
      </c>
      <c r="G49" s="176">
        <f ca="1">A52-1</f>
        <v>42070</v>
      </c>
      <c r="H49" s="100"/>
      <c r="S49" s="86"/>
      <c r="T49" s="86"/>
      <c r="U49" s="86"/>
      <c r="V49" s="86"/>
      <c r="W49" s="86"/>
      <c r="X49" s="86"/>
    </row>
    <row r="50" spans="1:24" ht="12.75" customHeight="1" x14ac:dyDescent="0.2">
      <c r="A50" s="150"/>
      <c r="B50" s="150"/>
      <c r="C50" s="183"/>
      <c r="D50" s="149"/>
      <c r="E50" s="184"/>
      <c r="F50" s="148"/>
      <c r="G50" s="184"/>
      <c r="H50" s="100"/>
      <c r="S50" s="86"/>
      <c r="T50" s="86"/>
      <c r="U50" s="86"/>
      <c r="V50" s="86"/>
      <c r="W50" s="86"/>
      <c r="X50" s="86"/>
    </row>
    <row r="51" spans="1:24" ht="39.75" customHeight="1" x14ac:dyDescent="0.2">
      <c r="A51" s="54"/>
      <c r="B51" s="54"/>
      <c r="C51" s="54"/>
      <c r="D51" s="54"/>
      <c r="E51" s="54"/>
      <c r="F51" s="54"/>
      <c r="G51" s="103"/>
      <c r="H51" s="100"/>
      <c r="S51" s="87">
        <f>SUM(A51:G51)</f>
        <v>0</v>
      </c>
      <c r="T51" s="87">
        <f>COUNTIF(A51:G51,"0")</f>
        <v>0</v>
      </c>
      <c r="U51" s="88">
        <f>(IF(B7=1,COUNTIF(A51:G51,"&gt;4"),COUNTIF(A51:G51,"&gt;=4")))</f>
        <v>0</v>
      </c>
      <c r="V51" s="88">
        <f>COUNTIF(A51:G51,"&gt;0")</f>
        <v>0</v>
      </c>
      <c r="W51" s="88">
        <f>T51+V51</f>
        <v>0</v>
      </c>
      <c r="X51" s="86"/>
    </row>
    <row r="52" spans="1:24" ht="20.25" customHeight="1" x14ac:dyDescent="0.2">
      <c r="A52" s="152">
        <f t="shared" ref="A52:F52" ca="1" si="14">B52-1</f>
        <v>42071</v>
      </c>
      <c r="B52" s="152">
        <f t="shared" ca="1" si="14"/>
        <v>42072</v>
      </c>
      <c r="C52" s="152">
        <f t="shared" ca="1" si="14"/>
        <v>42073</v>
      </c>
      <c r="D52" s="152">
        <f t="shared" ca="1" si="14"/>
        <v>42074</v>
      </c>
      <c r="E52" s="152">
        <f t="shared" ca="1" si="14"/>
        <v>42075</v>
      </c>
      <c r="F52" s="152">
        <f t="shared" ca="1" si="14"/>
        <v>42076</v>
      </c>
      <c r="G52" s="176">
        <f ca="1">A55-1</f>
        <v>42077</v>
      </c>
      <c r="H52" s="100"/>
      <c r="S52" s="86"/>
      <c r="T52" s="86"/>
      <c r="U52" s="86"/>
      <c r="V52" s="86"/>
      <c r="W52" s="113"/>
      <c r="X52" s="86"/>
    </row>
    <row r="53" spans="1:24" ht="12.75" customHeight="1" x14ac:dyDescent="0.2">
      <c r="A53" s="150"/>
      <c r="B53" s="150"/>
      <c r="C53" s="183"/>
      <c r="D53" s="149"/>
      <c r="E53" s="184"/>
      <c r="F53" s="148"/>
      <c r="G53" s="184"/>
      <c r="H53" s="100"/>
      <c r="S53" s="86"/>
      <c r="T53" s="86"/>
      <c r="U53" s="86"/>
      <c r="V53" s="86"/>
      <c r="W53" s="113"/>
      <c r="X53" s="86"/>
    </row>
    <row r="54" spans="1:24" ht="39.75" customHeight="1" x14ac:dyDescent="0.2">
      <c r="A54" s="54"/>
      <c r="B54" s="54"/>
      <c r="C54" s="54"/>
      <c r="D54" s="54"/>
      <c r="E54" s="54"/>
      <c r="F54" s="54"/>
      <c r="G54" s="103"/>
      <c r="H54" s="100"/>
      <c r="S54" s="87">
        <f>SUM(A54:G54)</f>
        <v>0</v>
      </c>
      <c r="T54" s="87">
        <f>COUNTIF(A54:G54,"0")</f>
        <v>0</v>
      </c>
      <c r="U54" s="88">
        <f ca="1">(IF(B10=1,COUNTIF(A54:G54,"&gt;4"),COUNTIF(A54:G54,"&gt;=4")))</f>
        <v>0</v>
      </c>
      <c r="V54" s="88">
        <f>COUNTIF(A54:G54,"&gt;0")</f>
        <v>0</v>
      </c>
      <c r="W54" s="88">
        <f>T54+V54</f>
        <v>0</v>
      </c>
      <c r="X54" s="86"/>
    </row>
    <row r="55" spans="1:24" ht="20.25" customHeight="1" x14ac:dyDescent="0.2">
      <c r="A55" s="152">
        <f t="shared" ref="A55:F55" ca="1" si="15">B55-1</f>
        <v>42078</v>
      </c>
      <c r="B55" s="152">
        <f t="shared" ca="1" si="15"/>
        <v>42079</v>
      </c>
      <c r="C55" s="152">
        <f t="shared" ca="1" si="15"/>
        <v>42080</v>
      </c>
      <c r="D55" s="152">
        <f t="shared" ca="1" si="15"/>
        <v>42081</v>
      </c>
      <c r="E55" s="152">
        <f t="shared" ca="1" si="15"/>
        <v>42082</v>
      </c>
      <c r="F55" s="152">
        <f t="shared" ca="1" si="15"/>
        <v>42083</v>
      </c>
      <c r="G55" s="176">
        <f ca="1">A58-1</f>
        <v>42084</v>
      </c>
      <c r="H55" s="100"/>
      <c r="P55" s="2" t="s">
        <v>27</v>
      </c>
      <c r="S55" s="86"/>
      <c r="T55" s="86"/>
      <c r="U55" s="86"/>
      <c r="V55" s="86"/>
      <c r="W55" s="113"/>
      <c r="X55" s="86"/>
    </row>
    <row r="56" spans="1:24" ht="12.75" customHeight="1" x14ac:dyDescent="0.2">
      <c r="A56" s="150"/>
      <c r="B56" s="150"/>
      <c r="C56" s="183"/>
      <c r="D56" s="149"/>
      <c r="E56" s="184"/>
      <c r="F56" s="148"/>
      <c r="G56" s="184"/>
      <c r="H56" s="100"/>
      <c r="S56" s="86"/>
      <c r="T56" s="86"/>
      <c r="U56" s="86"/>
      <c r="V56" s="86"/>
      <c r="W56" s="113"/>
      <c r="X56" s="86"/>
    </row>
    <row r="57" spans="1:24" ht="39.75" customHeight="1" x14ac:dyDescent="0.2">
      <c r="A57" s="54"/>
      <c r="B57" s="54"/>
      <c r="C57" s="54"/>
      <c r="D57" s="54"/>
      <c r="E57" s="54"/>
      <c r="F57" s="54"/>
      <c r="G57" s="103"/>
      <c r="H57" s="100"/>
      <c r="S57" s="87">
        <f>SUM(A57:G57)</f>
        <v>0</v>
      </c>
      <c r="T57" s="87">
        <f>COUNTIF(A57:G57,"0")</f>
        <v>0</v>
      </c>
      <c r="U57" s="88">
        <f ca="1">(IF(B13=1,COUNTIF(A57:G57,"&gt;4"),COUNTIF(A57:G57,"&gt;=4")))</f>
        <v>0</v>
      </c>
      <c r="V57" s="88">
        <f>COUNTIF(A57:G57,"&gt;0")</f>
        <v>0</v>
      </c>
      <c r="W57" s="88">
        <f>T57+V57</f>
        <v>0</v>
      </c>
      <c r="X57" s="86"/>
    </row>
    <row r="58" spans="1:24" ht="20.25" customHeight="1" x14ac:dyDescent="0.2">
      <c r="A58" s="152">
        <f t="shared" ref="A58:F58" ca="1" si="16">B58-1</f>
        <v>42085</v>
      </c>
      <c r="B58" s="152">
        <f t="shared" ca="1" si="16"/>
        <v>42086</v>
      </c>
      <c r="C58" s="152">
        <f t="shared" ca="1" si="16"/>
        <v>42087</v>
      </c>
      <c r="D58" s="152">
        <f t="shared" ca="1" si="16"/>
        <v>42088</v>
      </c>
      <c r="E58" s="152">
        <f t="shared" ca="1" si="16"/>
        <v>42089</v>
      </c>
      <c r="F58" s="152">
        <f t="shared" ca="1" si="16"/>
        <v>42090</v>
      </c>
      <c r="G58" s="176">
        <f ca="1">A61-1</f>
        <v>42091</v>
      </c>
      <c r="H58" s="100"/>
      <c r="S58" s="86"/>
      <c r="T58" s="86"/>
      <c r="U58" s="86"/>
      <c r="V58" s="86"/>
      <c r="W58" s="113"/>
      <c r="X58" s="86"/>
    </row>
    <row r="59" spans="1:24" ht="12.75" customHeight="1" x14ac:dyDescent="0.2">
      <c r="A59" s="150"/>
      <c r="B59" s="150"/>
      <c r="C59" s="183"/>
      <c r="D59" s="149"/>
      <c r="E59" s="184"/>
      <c r="F59" s="148"/>
      <c r="G59" s="184"/>
      <c r="H59" s="100"/>
      <c r="S59" s="86"/>
      <c r="T59" s="86"/>
      <c r="U59" s="86"/>
      <c r="V59" s="86"/>
      <c r="W59" s="113"/>
      <c r="X59" s="86"/>
    </row>
    <row r="60" spans="1:24" ht="39.75" customHeight="1" x14ac:dyDescent="0.2">
      <c r="A60" s="54"/>
      <c r="B60" s="54"/>
      <c r="C60" s="54"/>
      <c r="D60" s="54"/>
      <c r="E60" s="54"/>
      <c r="F60" s="54"/>
      <c r="G60" s="103"/>
      <c r="H60" s="100"/>
      <c r="S60" s="87">
        <f>SUM(A60:G60)</f>
        <v>0</v>
      </c>
      <c r="T60" s="87">
        <f>COUNTIF(A60:G60,"0")</f>
        <v>0</v>
      </c>
      <c r="U60" s="88">
        <f ca="1">(IF(B16=1,COUNTIF(A60:G60,"&gt;4"),COUNTIF(A60:G60,"&gt;=4")))</f>
        <v>0</v>
      </c>
      <c r="V60" s="88">
        <f>COUNTIF(A60:G60,"&gt;0")</f>
        <v>0</v>
      </c>
      <c r="W60" s="88">
        <f>T60+V60</f>
        <v>0</v>
      </c>
      <c r="X60" s="86"/>
    </row>
    <row r="61" spans="1:24" ht="20.25" customHeight="1" x14ac:dyDescent="0.2">
      <c r="A61" s="152">
        <f t="shared" ref="A61:F61" ca="1" si="17">B61-1</f>
        <v>42092</v>
      </c>
      <c r="B61" s="152">
        <f t="shared" ca="1" si="17"/>
        <v>42093</v>
      </c>
      <c r="C61" s="152">
        <f t="shared" ca="1" si="17"/>
        <v>42094</v>
      </c>
      <c r="D61" s="152">
        <f t="shared" ca="1" si="17"/>
        <v>42095</v>
      </c>
      <c r="E61" s="152">
        <f t="shared" ca="1" si="17"/>
        <v>42096</v>
      </c>
      <c r="F61" s="152">
        <f t="shared" ca="1" si="17"/>
        <v>42097</v>
      </c>
      <c r="G61" s="176">
        <f ca="1">A64-1</f>
        <v>42098</v>
      </c>
      <c r="H61" s="100"/>
      <c r="S61" s="86"/>
      <c r="T61" s="86"/>
      <c r="U61" s="86"/>
      <c r="V61" s="86"/>
      <c r="W61" s="113"/>
      <c r="X61" s="86"/>
    </row>
    <row r="62" spans="1:24" ht="12.75" customHeight="1" x14ac:dyDescent="0.2">
      <c r="A62" s="150"/>
      <c r="B62" s="150"/>
      <c r="C62" s="183"/>
      <c r="D62" s="149"/>
      <c r="E62" s="184"/>
      <c r="F62" s="148"/>
      <c r="G62" s="184"/>
      <c r="H62" s="100"/>
      <c r="S62" s="86"/>
      <c r="T62" s="86"/>
      <c r="U62" s="86"/>
      <c r="V62" s="86"/>
      <c r="W62" s="113"/>
      <c r="X62" s="86"/>
    </row>
    <row r="63" spans="1:24" ht="39.75" customHeight="1" x14ac:dyDescent="0.2">
      <c r="A63" s="54"/>
      <c r="B63" s="54"/>
      <c r="C63" s="54"/>
      <c r="D63" s="54"/>
      <c r="E63" s="54"/>
      <c r="F63" s="54"/>
      <c r="G63" s="103"/>
      <c r="H63" s="100"/>
      <c r="S63" s="87">
        <f>SUM(A63:G63)</f>
        <v>0</v>
      </c>
      <c r="T63" s="87">
        <f>COUNTIF(A63:G63,"0")</f>
        <v>0</v>
      </c>
      <c r="U63" s="88">
        <f ca="1">(IF(B19=1,COUNTIF(A63:G63,"&gt;4"),COUNTIF(A63:G63,"&gt;=4")))</f>
        <v>0</v>
      </c>
      <c r="V63" s="88">
        <f>COUNTIF(A63:G63,"&gt;0")</f>
        <v>0</v>
      </c>
      <c r="W63" s="88">
        <f>T63+V63</f>
        <v>0</v>
      </c>
      <c r="X63" s="86"/>
    </row>
    <row r="64" spans="1:24" ht="20.25" customHeight="1" x14ac:dyDescent="0.2">
      <c r="A64" s="152">
        <f t="shared" ref="A64:F64" ca="1" si="18">B64-1</f>
        <v>42099</v>
      </c>
      <c r="B64" s="152">
        <f t="shared" ca="1" si="18"/>
        <v>42100</v>
      </c>
      <c r="C64" s="152">
        <f t="shared" ca="1" si="18"/>
        <v>42101</v>
      </c>
      <c r="D64" s="152">
        <f t="shared" ca="1" si="18"/>
        <v>42102</v>
      </c>
      <c r="E64" s="152">
        <f t="shared" ca="1" si="18"/>
        <v>42103</v>
      </c>
      <c r="F64" s="152">
        <f t="shared" ca="1" si="18"/>
        <v>42104</v>
      </c>
      <c r="G64" s="176">
        <f ca="1">A67-1</f>
        <v>42105</v>
      </c>
      <c r="H64" s="100"/>
      <c r="S64" s="86"/>
      <c r="T64" s="86"/>
      <c r="U64" s="86"/>
      <c r="V64" s="86"/>
      <c r="W64" s="113"/>
      <c r="X64" s="86"/>
    </row>
    <row r="65" spans="1:28" ht="12.75" customHeight="1" x14ac:dyDescent="0.2">
      <c r="A65" s="150"/>
      <c r="B65" s="150"/>
      <c r="C65" s="183"/>
      <c r="D65" s="149"/>
      <c r="E65" s="184"/>
      <c r="F65" s="148"/>
      <c r="G65" s="184"/>
      <c r="H65" s="100"/>
      <c r="S65" s="86"/>
      <c r="T65" s="86"/>
      <c r="U65" s="86"/>
      <c r="V65" s="86"/>
      <c r="W65" s="113"/>
      <c r="X65" s="86"/>
    </row>
    <row r="66" spans="1:28" ht="39.75" customHeight="1" x14ac:dyDescent="0.2">
      <c r="A66" s="54"/>
      <c r="B66" s="54"/>
      <c r="C66" s="54"/>
      <c r="D66" s="54"/>
      <c r="E66" s="54"/>
      <c r="F66" s="54"/>
      <c r="G66" s="103"/>
      <c r="H66" s="100"/>
      <c r="S66" s="87">
        <f>SUM(A66:G66)</f>
        <v>0</v>
      </c>
      <c r="T66" s="87">
        <f>COUNTIF(A66:G66,"0")</f>
        <v>0</v>
      </c>
      <c r="U66" s="88">
        <f ca="1">(IF(B22=1,COUNTIF(A66:G66,"&gt;4"),COUNTIF(A66:G66,"&gt;=4")))</f>
        <v>0</v>
      </c>
      <c r="V66" s="88">
        <f>COUNTIF(A66:G66,"&gt;0")</f>
        <v>0</v>
      </c>
      <c r="W66" s="88">
        <f>T66+V66</f>
        <v>0</v>
      </c>
      <c r="X66" s="86"/>
    </row>
    <row r="67" spans="1:28" ht="20.25" customHeight="1" x14ac:dyDescent="0.2">
      <c r="A67" s="152">
        <f t="shared" ref="A67:F67" ca="1" si="19">B67-1</f>
        <v>42106</v>
      </c>
      <c r="B67" s="152">
        <f t="shared" ca="1" si="19"/>
        <v>42107</v>
      </c>
      <c r="C67" s="152">
        <f t="shared" ca="1" si="19"/>
        <v>42108</v>
      </c>
      <c r="D67" s="152">
        <f t="shared" ca="1" si="19"/>
        <v>42109</v>
      </c>
      <c r="E67" s="152">
        <f t="shared" ca="1" si="19"/>
        <v>42110</v>
      </c>
      <c r="F67" s="152">
        <f t="shared" ca="1" si="19"/>
        <v>42111</v>
      </c>
      <c r="G67" s="176">
        <f ca="1">A70-1</f>
        <v>42112</v>
      </c>
      <c r="H67" s="100"/>
      <c r="S67" s="86"/>
      <c r="T67" s="86"/>
      <c r="U67" s="86"/>
      <c r="V67" s="86"/>
      <c r="W67" s="113"/>
      <c r="X67" s="86"/>
    </row>
    <row r="68" spans="1:28" ht="12.75" customHeight="1" x14ac:dyDescent="0.2">
      <c r="A68" s="150"/>
      <c r="B68" s="150"/>
      <c r="C68" s="183"/>
      <c r="D68" s="149"/>
      <c r="E68" s="184"/>
      <c r="F68" s="148"/>
      <c r="G68" s="184"/>
      <c r="H68" s="100"/>
      <c r="S68" s="86"/>
      <c r="T68" s="86"/>
      <c r="U68" s="86"/>
      <c r="V68" s="86"/>
      <c r="W68" s="113"/>
      <c r="X68" s="86"/>
    </row>
    <row r="69" spans="1:28" ht="39.75" customHeight="1" x14ac:dyDescent="0.2">
      <c r="A69" s="54"/>
      <c r="B69" s="54"/>
      <c r="C69" s="54"/>
      <c r="D69" s="54"/>
      <c r="E69" s="54"/>
      <c r="F69" s="54"/>
      <c r="G69" s="103"/>
      <c r="H69" s="100"/>
      <c r="S69" s="87">
        <f>SUM(A69:G69)</f>
        <v>0</v>
      </c>
      <c r="T69" s="87">
        <f>COUNTIF(A69:G69,"0")</f>
        <v>0</v>
      </c>
      <c r="U69" s="88">
        <f ca="1">(IF(B25=1,COUNTIF(A69:G69,"&gt;4"),COUNTIF(A69:G69,"&gt;=4")))</f>
        <v>0</v>
      </c>
      <c r="V69" s="88">
        <f>COUNTIF(A69:G69,"&gt;0")</f>
        <v>0</v>
      </c>
      <c r="W69" s="88">
        <f>T69+V69</f>
        <v>0</v>
      </c>
      <c r="X69" s="86"/>
    </row>
    <row r="70" spans="1:28" ht="20.25" customHeight="1" x14ac:dyDescent="0.2">
      <c r="A70" s="152">
        <f t="shared" ref="A70:F70" ca="1" si="20">B70-1</f>
        <v>42113</v>
      </c>
      <c r="B70" s="152">
        <f t="shared" ca="1" si="20"/>
        <v>42114</v>
      </c>
      <c r="C70" s="152">
        <f t="shared" ca="1" si="20"/>
        <v>42115</v>
      </c>
      <c r="D70" s="152">
        <f t="shared" ca="1" si="20"/>
        <v>42116</v>
      </c>
      <c r="E70" s="152">
        <f t="shared" ca="1" si="20"/>
        <v>42117</v>
      </c>
      <c r="F70" s="152">
        <f t="shared" ca="1" si="20"/>
        <v>42118</v>
      </c>
      <c r="G70" s="176">
        <f ca="1">A73-1</f>
        <v>42119</v>
      </c>
      <c r="H70" s="100"/>
      <c r="S70" s="86"/>
      <c r="T70" s="86"/>
      <c r="U70" s="86"/>
      <c r="V70" s="86"/>
      <c r="W70" s="113"/>
      <c r="X70" s="86"/>
    </row>
    <row r="71" spans="1:28" ht="12.75" customHeight="1" x14ac:dyDescent="0.2">
      <c r="A71" s="150"/>
      <c r="B71" s="150"/>
      <c r="C71" s="183"/>
      <c r="D71" s="149"/>
      <c r="E71" s="184"/>
      <c r="F71" s="148"/>
      <c r="G71" s="184"/>
      <c r="H71" s="100"/>
      <c r="S71" s="86"/>
      <c r="T71" s="86"/>
      <c r="U71" s="86"/>
      <c r="V71" s="86"/>
      <c r="W71" s="113"/>
      <c r="X71" s="86"/>
    </row>
    <row r="72" spans="1:28" ht="39.75" customHeight="1" x14ac:dyDescent="0.2">
      <c r="A72" s="54"/>
      <c r="B72" s="54"/>
      <c r="C72" s="54"/>
      <c r="D72" s="54"/>
      <c r="E72" s="54"/>
      <c r="F72" s="54"/>
      <c r="G72" s="103"/>
      <c r="H72" s="100"/>
      <c r="S72" s="87">
        <f>SUM(A72:G72)</f>
        <v>0</v>
      </c>
      <c r="T72" s="87">
        <f>COUNTIF(A72:G72,"0")</f>
        <v>0</v>
      </c>
      <c r="U72" s="88">
        <f ca="1">(IF(B28=1,COUNTIF(A72:G72,"&gt;4"),COUNTIF(A72:G72,"&gt;=4")))</f>
        <v>0</v>
      </c>
      <c r="V72" s="88">
        <f>COUNTIF(A72:G72,"&gt;0")</f>
        <v>0</v>
      </c>
      <c r="W72" s="88">
        <f>T72+V72</f>
        <v>0</v>
      </c>
      <c r="X72" s="86"/>
    </row>
    <row r="73" spans="1:28" ht="20.25" customHeight="1" x14ac:dyDescent="0.2">
      <c r="A73" s="152">
        <f t="shared" ref="A73:F73" ca="1" si="21">B73-1</f>
        <v>42120</v>
      </c>
      <c r="B73" s="152">
        <f t="shared" ca="1" si="21"/>
        <v>42121</v>
      </c>
      <c r="C73" s="152">
        <f t="shared" ca="1" si="21"/>
        <v>42122</v>
      </c>
      <c r="D73" s="152">
        <f t="shared" ca="1" si="21"/>
        <v>42123</v>
      </c>
      <c r="E73" s="152">
        <f t="shared" ca="1" si="21"/>
        <v>42124</v>
      </c>
      <c r="F73" s="152">
        <f t="shared" ca="1" si="21"/>
        <v>42125</v>
      </c>
      <c r="G73" s="176">
        <f ca="1">A76-1</f>
        <v>42126</v>
      </c>
      <c r="H73" s="100"/>
      <c r="Q73" s="20"/>
      <c r="R73" s="20"/>
      <c r="S73" s="86"/>
      <c r="T73" s="86"/>
      <c r="U73" s="86"/>
      <c r="V73" s="86"/>
      <c r="W73" s="113"/>
      <c r="X73" s="86"/>
      <c r="Y73" s="24"/>
      <c r="AB73" s="20"/>
    </row>
    <row r="74" spans="1:28" ht="12.75" customHeight="1" x14ac:dyDescent="0.2">
      <c r="A74" s="150"/>
      <c r="B74" s="150"/>
      <c r="C74" s="183"/>
      <c r="D74" s="149"/>
      <c r="E74" s="184"/>
      <c r="F74" s="148"/>
      <c r="G74" s="184"/>
      <c r="H74" s="100"/>
      <c r="Q74" s="24"/>
      <c r="R74" s="24"/>
      <c r="S74" s="86"/>
      <c r="T74" s="86"/>
      <c r="U74" s="86"/>
      <c r="V74" s="86"/>
      <c r="W74" s="113"/>
      <c r="X74" s="86"/>
      <c r="AB74" s="20"/>
    </row>
    <row r="75" spans="1:28" ht="39.75" customHeight="1" x14ac:dyDescent="0.2">
      <c r="A75" s="54"/>
      <c r="B75" s="54"/>
      <c r="C75" s="54"/>
      <c r="D75" s="54"/>
      <c r="E75" s="54"/>
      <c r="F75" s="54"/>
      <c r="G75" s="103"/>
      <c r="H75" s="100"/>
      <c r="Q75" s="24"/>
      <c r="R75" s="24"/>
      <c r="S75" s="87">
        <f>SUM(A75:G75)</f>
        <v>0</v>
      </c>
      <c r="T75" s="87">
        <f>COUNTIF(A75:G75,"0")</f>
        <v>0</v>
      </c>
      <c r="U75" s="88">
        <f ca="1">(IF(B31=1,COUNTIF(A75:G75,"&gt;4"),COUNTIF(A75:G75,"&gt;=4")))</f>
        <v>0</v>
      </c>
      <c r="V75" s="88">
        <f>COUNTIF(A75:G75,"&gt;0")</f>
        <v>0</v>
      </c>
      <c r="W75" s="88">
        <f>T75+V75</f>
        <v>0</v>
      </c>
      <c r="X75" s="86"/>
      <c r="AB75" s="20"/>
    </row>
    <row r="76" spans="1:28" ht="20.25" customHeight="1" x14ac:dyDescent="0.2">
      <c r="A76" s="152">
        <f t="shared" ref="A76:F76" ca="1" si="22">B76-1</f>
        <v>42127</v>
      </c>
      <c r="B76" s="152">
        <f t="shared" ca="1" si="22"/>
        <v>42128</v>
      </c>
      <c r="C76" s="152">
        <f t="shared" ca="1" si="22"/>
        <v>42129</v>
      </c>
      <c r="D76" s="152">
        <f t="shared" ca="1" si="22"/>
        <v>42130</v>
      </c>
      <c r="E76" s="152">
        <f t="shared" ca="1" si="22"/>
        <v>42131</v>
      </c>
      <c r="F76" s="152">
        <f t="shared" ca="1" si="22"/>
        <v>42132</v>
      </c>
      <c r="G76" s="176">
        <f ca="1">A79-1</f>
        <v>42133</v>
      </c>
      <c r="H76" s="100"/>
      <c r="Q76" s="24"/>
      <c r="R76" s="24"/>
      <c r="S76" s="86"/>
      <c r="T76" s="86"/>
      <c r="U76" s="86"/>
      <c r="V76" s="86"/>
      <c r="W76" s="113"/>
      <c r="X76" s="86"/>
      <c r="Y76" s="27"/>
      <c r="Z76" s="27"/>
      <c r="AB76" s="20"/>
    </row>
    <row r="77" spans="1:28" ht="12.75" customHeight="1" x14ac:dyDescent="0.2">
      <c r="A77" s="150"/>
      <c r="B77" s="150"/>
      <c r="C77" s="183"/>
      <c r="D77" s="149"/>
      <c r="E77" s="184"/>
      <c r="F77" s="148"/>
      <c r="G77" s="184"/>
      <c r="H77" s="100"/>
      <c r="Q77" s="24"/>
      <c r="R77" s="24"/>
      <c r="S77" s="86"/>
      <c r="T77" s="86"/>
      <c r="U77" s="86"/>
      <c r="V77" s="86"/>
      <c r="W77" s="113"/>
      <c r="X77" s="86"/>
      <c r="Y77" s="26"/>
      <c r="Z77" s="28"/>
      <c r="AB77" s="20"/>
    </row>
    <row r="78" spans="1:28" ht="39.75" customHeight="1" x14ac:dyDescent="0.2">
      <c r="A78" s="54"/>
      <c r="B78" s="54"/>
      <c r="C78" s="54"/>
      <c r="D78" s="54"/>
      <c r="E78" s="54"/>
      <c r="F78" s="54"/>
      <c r="G78" s="103"/>
      <c r="H78" s="100"/>
      <c r="Q78" s="24"/>
      <c r="R78" s="24"/>
      <c r="S78" s="87">
        <f>SUM(A78:G78)</f>
        <v>0</v>
      </c>
      <c r="T78" s="87">
        <f>COUNTIF(A78:G78,"0")</f>
        <v>0</v>
      </c>
      <c r="U78" s="88">
        <f ca="1">(IF(B34=1,COUNTIF(A78:G78,"&gt;4"),COUNTIF(A78:G78,"&gt;=4")))</f>
        <v>0</v>
      </c>
      <c r="V78" s="88">
        <f>COUNTIF(A78:G78,"&gt;0")</f>
        <v>0</v>
      </c>
      <c r="W78" s="88">
        <f>T78+V78</f>
        <v>0</v>
      </c>
      <c r="X78" s="86"/>
      <c r="Y78" s="27"/>
      <c r="Z78" s="27"/>
      <c r="AB78" s="20"/>
    </row>
    <row r="79" spans="1:28" ht="20.25" customHeight="1" x14ac:dyDescent="0.2">
      <c r="A79" s="152">
        <f t="shared" ref="A79:F79" ca="1" si="23">B79-1</f>
        <v>42134</v>
      </c>
      <c r="B79" s="152">
        <f t="shared" ca="1" si="23"/>
        <v>42135</v>
      </c>
      <c r="C79" s="152">
        <f t="shared" ca="1" si="23"/>
        <v>42136</v>
      </c>
      <c r="D79" s="152">
        <f t="shared" ca="1" si="23"/>
        <v>42137</v>
      </c>
      <c r="E79" s="152">
        <f t="shared" ca="1" si="23"/>
        <v>42138</v>
      </c>
      <c r="F79" s="152">
        <f t="shared" ca="1" si="23"/>
        <v>42139</v>
      </c>
      <c r="G79" s="176">
        <f ca="1">A82-1</f>
        <v>42140</v>
      </c>
      <c r="H79" s="100"/>
      <c r="Q79" s="24"/>
      <c r="R79" s="24"/>
      <c r="S79" s="86"/>
      <c r="T79" s="86"/>
      <c r="U79" s="86"/>
      <c r="V79" s="86"/>
      <c r="W79" s="113"/>
      <c r="X79" s="86"/>
      <c r="Y79" s="26"/>
      <c r="Z79" s="28"/>
      <c r="AB79" s="20"/>
    </row>
    <row r="80" spans="1:28" ht="12.75" customHeight="1" x14ac:dyDescent="0.2">
      <c r="A80" s="150"/>
      <c r="B80" s="150"/>
      <c r="C80" s="183"/>
      <c r="D80" s="149"/>
      <c r="E80" s="184"/>
      <c r="F80" s="148"/>
      <c r="G80" s="184"/>
      <c r="H80" s="100"/>
      <c r="Q80" s="24"/>
      <c r="R80" s="24"/>
      <c r="S80" s="86"/>
      <c r="T80" s="86"/>
      <c r="U80" s="86"/>
      <c r="V80" s="86"/>
      <c r="W80" s="113"/>
      <c r="X80" s="86"/>
      <c r="Y80" s="27"/>
      <c r="Z80" s="27"/>
      <c r="AB80" s="20"/>
    </row>
    <row r="81" spans="1:28" ht="39.75" customHeight="1" x14ac:dyDescent="0.2">
      <c r="A81" s="54"/>
      <c r="B81" s="54"/>
      <c r="C81" s="54"/>
      <c r="D81" s="54"/>
      <c r="E81" s="54"/>
      <c r="F81" s="54"/>
      <c r="G81" s="103"/>
      <c r="H81" s="100"/>
      <c r="Q81" s="24"/>
      <c r="R81" s="24"/>
      <c r="S81" s="87">
        <f>SUM(A81:G81)</f>
        <v>0</v>
      </c>
      <c r="T81" s="87">
        <f>COUNTIF(A81:G81,"0")</f>
        <v>0</v>
      </c>
      <c r="U81" s="88">
        <f ca="1">(IF(B37=1,COUNTIF(A81:G81,"&gt;4"),COUNTIF(A81:G81,"&gt;=4")))</f>
        <v>0</v>
      </c>
      <c r="V81" s="88">
        <f>COUNTIF(A81:G81,"&gt;0")</f>
        <v>0</v>
      </c>
      <c r="W81" s="88">
        <f>T81+V81</f>
        <v>0</v>
      </c>
      <c r="X81" s="86"/>
      <c r="Y81" s="26"/>
      <c r="Z81" s="28"/>
      <c r="AB81" s="20"/>
    </row>
    <row r="82" spans="1:28" ht="20.25" customHeight="1" x14ac:dyDescent="0.2">
      <c r="A82" s="152">
        <f t="shared" ref="A82:F82" ca="1" si="24">B82-1</f>
        <v>42141</v>
      </c>
      <c r="B82" s="152">
        <f t="shared" ca="1" si="24"/>
        <v>42142</v>
      </c>
      <c r="C82" s="152">
        <f t="shared" ca="1" si="24"/>
        <v>42143</v>
      </c>
      <c r="D82" s="152">
        <f t="shared" ca="1" si="24"/>
        <v>42144</v>
      </c>
      <c r="E82" s="152">
        <f t="shared" ca="1" si="24"/>
        <v>42145</v>
      </c>
      <c r="F82" s="152">
        <f t="shared" ca="1" si="24"/>
        <v>42146</v>
      </c>
      <c r="G82" s="176">
        <f ca="1">A85-1</f>
        <v>42147</v>
      </c>
      <c r="H82" s="100"/>
      <c r="Q82" s="24"/>
      <c r="R82" s="24"/>
      <c r="S82" s="86"/>
      <c r="T82" s="86"/>
      <c r="U82" s="86"/>
      <c r="V82" s="86"/>
      <c r="W82" s="113"/>
      <c r="X82" s="86"/>
      <c r="Y82" s="27"/>
      <c r="Z82" s="27"/>
      <c r="AB82" s="20"/>
    </row>
    <row r="83" spans="1:28" ht="12.75" customHeight="1" x14ac:dyDescent="0.2">
      <c r="A83" s="150"/>
      <c r="B83" s="150"/>
      <c r="C83" s="183"/>
      <c r="D83" s="149"/>
      <c r="E83" s="184"/>
      <c r="F83" s="148"/>
      <c r="G83" s="184"/>
      <c r="H83" s="100"/>
      <c r="Q83" s="24"/>
      <c r="R83" s="24"/>
      <c r="S83" s="86"/>
      <c r="T83" s="86"/>
      <c r="U83" s="86"/>
      <c r="V83" s="86"/>
      <c r="W83" s="113"/>
      <c r="X83" s="86"/>
      <c r="Y83" s="26"/>
      <c r="Z83" s="28"/>
      <c r="AB83" s="20"/>
    </row>
    <row r="84" spans="1:28" ht="39.75" customHeight="1" x14ac:dyDescent="0.2">
      <c r="A84" s="54"/>
      <c r="B84" s="54"/>
      <c r="C84" s="54"/>
      <c r="D84" s="54"/>
      <c r="E84" s="54"/>
      <c r="F84" s="54"/>
      <c r="G84" s="103"/>
      <c r="H84" s="100"/>
      <c r="Q84" s="24"/>
      <c r="R84" s="24"/>
      <c r="S84" s="87">
        <f>SUM(A84:G84)</f>
        <v>0</v>
      </c>
      <c r="T84" s="87">
        <f>COUNTIF(A84:G84,"0")</f>
        <v>0</v>
      </c>
      <c r="U84" s="88">
        <f ca="1">(IF(B40=1,COUNTIF(A84:G84,"&gt;4"),COUNTIF(A84:G84,"&gt;=4")))</f>
        <v>0</v>
      </c>
      <c r="V84" s="88">
        <f>COUNTIF(A84:G84,"&gt;0")</f>
        <v>0</v>
      </c>
      <c r="W84" s="88">
        <f>T84+V84</f>
        <v>0</v>
      </c>
      <c r="X84" s="86"/>
      <c r="Y84" s="27"/>
      <c r="Z84" s="27"/>
      <c r="AB84" s="20"/>
    </row>
    <row r="85" spans="1:28" ht="20.25" customHeight="1" x14ac:dyDescent="0.2">
      <c r="A85" s="152">
        <f t="shared" ref="A85:F85" ca="1" si="25">B85-1</f>
        <v>42148</v>
      </c>
      <c r="B85" s="152">
        <f t="shared" ca="1" si="25"/>
        <v>42149</v>
      </c>
      <c r="C85" s="152">
        <f t="shared" ca="1" si="25"/>
        <v>42150</v>
      </c>
      <c r="D85" s="152">
        <f t="shared" ca="1" si="25"/>
        <v>42151</v>
      </c>
      <c r="E85" s="152">
        <f t="shared" ca="1" si="25"/>
        <v>42152</v>
      </c>
      <c r="F85" s="152">
        <f t="shared" ca="1" si="25"/>
        <v>42153</v>
      </c>
      <c r="G85" s="176">
        <f ca="1">A88-1</f>
        <v>42154</v>
      </c>
      <c r="H85" s="100"/>
      <c r="Q85" s="24"/>
      <c r="R85" s="24"/>
      <c r="S85" s="86"/>
      <c r="T85" s="86"/>
      <c r="U85" s="86"/>
      <c r="V85" s="86"/>
      <c r="W85" s="113"/>
      <c r="X85" s="86"/>
      <c r="Y85" s="26"/>
      <c r="Z85" s="28"/>
      <c r="AB85" s="20"/>
    </row>
    <row r="86" spans="1:28" ht="12.75" customHeight="1" x14ac:dyDescent="0.2">
      <c r="A86" s="150"/>
      <c r="B86" s="150"/>
      <c r="C86" s="183"/>
      <c r="D86" s="149"/>
      <c r="E86" s="184"/>
      <c r="F86" s="148"/>
      <c r="G86" s="184"/>
      <c r="H86" s="100"/>
      <c r="Q86" s="24"/>
      <c r="R86" s="24"/>
      <c r="S86" s="86"/>
      <c r="T86" s="86"/>
      <c r="U86" s="86"/>
      <c r="V86" s="86"/>
      <c r="W86" s="113"/>
      <c r="X86" s="86"/>
      <c r="Y86" s="27"/>
      <c r="Z86" s="27"/>
      <c r="AB86" s="20"/>
    </row>
    <row r="87" spans="1:28" ht="39.75" customHeight="1" x14ac:dyDescent="0.2">
      <c r="A87" s="54"/>
      <c r="B87" s="54"/>
      <c r="C87" s="54"/>
      <c r="D87" s="54"/>
      <c r="E87" s="54"/>
      <c r="F87" s="54"/>
      <c r="G87" s="103"/>
      <c r="H87" s="100"/>
      <c r="Q87" s="24"/>
      <c r="R87" s="24"/>
      <c r="S87" s="87">
        <f>SUM(A87:G87)</f>
        <v>0</v>
      </c>
      <c r="T87" s="87">
        <f>COUNTIF(A87:G87,"0")</f>
        <v>0</v>
      </c>
      <c r="U87" s="88">
        <f ca="1">(IF(B43=1,COUNTIF(A87:G87,"&gt;4"),COUNTIF(A87:G87,"&gt;=4")))</f>
        <v>0</v>
      </c>
      <c r="V87" s="88">
        <f>COUNTIF(A87:G87,"&gt;0")</f>
        <v>0</v>
      </c>
      <c r="W87" s="88">
        <f>T87+V87</f>
        <v>0</v>
      </c>
      <c r="X87" s="86"/>
      <c r="Y87" s="26"/>
      <c r="Z87" s="28"/>
      <c r="AB87" s="20"/>
    </row>
    <row r="88" spans="1:28" ht="20.25" customHeight="1" x14ac:dyDescent="0.2">
      <c r="A88" s="152">
        <f t="shared" ref="A88:F88" ca="1" si="26">B88-1</f>
        <v>42155</v>
      </c>
      <c r="B88" s="152">
        <f t="shared" ca="1" si="26"/>
        <v>42156</v>
      </c>
      <c r="C88" s="152">
        <f t="shared" ca="1" si="26"/>
        <v>42157</v>
      </c>
      <c r="D88" s="152">
        <f t="shared" ca="1" si="26"/>
        <v>42158</v>
      </c>
      <c r="E88" s="152">
        <f t="shared" ca="1" si="26"/>
        <v>42159</v>
      </c>
      <c r="F88" s="152">
        <f t="shared" ca="1" si="26"/>
        <v>42160</v>
      </c>
      <c r="G88" s="176">
        <f ca="1">A91-1</f>
        <v>42161</v>
      </c>
      <c r="H88" s="100"/>
      <c r="Q88" s="24"/>
      <c r="R88" s="24"/>
      <c r="S88" s="86"/>
      <c r="T88" s="86"/>
      <c r="U88" s="86"/>
      <c r="V88" s="86"/>
      <c r="W88" s="113"/>
      <c r="X88" s="86"/>
      <c r="Y88" s="27"/>
      <c r="Z88" s="27"/>
      <c r="AB88" s="20"/>
    </row>
    <row r="89" spans="1:28" ht="12.75" customHeight="1" x14ac:dyDescent="0.2">
      <c r="A89" s="150"/>
      <c r="B89" s="150"/>
      <c r="C89" s="183"/>
      <c r="D89" s="149"/>
      <c r="E89" s="184"/>
      <c r="F89" s="148"/>
      <c r="G89" s="184"/>
      <c r="H89" s="100"/>
      <c r="Q89" s="24"/>
      <c r="R89" s="24"/>
      <c r="S89" s="86"/>
      <c r="T89" s="86"/>
      <c r="U89" s="86"/>
      <c r="V89" s="86"/>
      <c r="W89" s="113"/>
      <c r="X89" s="86"/>
      <c r="Y89" s="26"/>
      <c r="Z89" s="28"/>
      <c r="AB89" s="20"/>
    </row>
    <row r="90" spans="1:28" ht="39.75" customHeight="1" x14ac:dyDescent="0.2">
      <c r="A90" s="54"/>
      <c r="B90" s="54"/>
      <c r="C90" s="54"/>
      <c r="D90" s="54"/>
      <c r="E90" s="54"/>
      <c r="F90" s="54"/>
      <c r="G90" s="103"/>
      <c r="H90" s="100"/>
      <c r="Q90" s="24"/>
      <c r="R90" s="24"/>
      <c r="S90" s="87">
        <f>SUM(A90:G90)</f>
        <v>0</v>
      </c>
      <c r="T90" s="87">
        <f>COUNTIF(A90:G90,"0")</f>
        <v>0</v>
      </c>
      <c r="U90" s="88">
        <f ca="1">(IF(B46=1,COUNTIF(A90:G90,"&gt;4"),COUNTIF(A90:G90,"&gt;=4")))</f>
        <v>0</v>
      </c>
      <c r="V90" s="88">
        <f>COUNTIF(A90:G90,"&gt;0")</f>
        <v>0</v>
      </c>
      <c r="W90" s="88">
        <f>T90+V90</f>
        <v>0</v>
      </c>
      <c r="X90" s="86"/>
      <c r="Y90" s="27"/>
      <c r="Z90" s="27"/>
      <c r="AB90" s="20"/>
    </row>
    <row r="91" spans="1:28" ht="20.25" customHeight="1" x14ac:dyDescent="0.2">
      <c r="A91" s="152">
        <f t="shared" ref="A91" ca="1" si="27">B91-1</f>
        <v>42162</v>
      </c>
      <c r="B91" s="152">
        <f t="shared" ref="B91" ca="1" si="28">C91-1</f>
        <v>42163</v>
      </c>
      <c r="C91" s="152">
        <f t="shared" ref="C91" ca="1" si="29">D91-1</f>
        <v>42164</v>
      </c>
      <c r="D91" s="152">
        <f t="shared" ref="D91" ca="1" si="30">E91-1</f>
        <v>42165</v>
      </c>
      <c r="E91" s="152">
        <f t="shared" ref="E91" ca="1" si="31">F91-1</f>
        <v>42166</v>
      </c>
      <c r="F91" s="152">
        <f t="shared" ref="F91" ca="1" si="32">G91-1</f>
        <v>42167</v>
      </c>
      <c r="G91" s="176">
        <f ca="1">A94-1</f>
        <v>42168</v>
      </c>
      <c r="H91" s="100"/>
      <c r="Q91" s="24"/>
      <c r="R91" s="24"/>
      <c r="S91" s="86"/>
      <c r="T91" s="86"/>
      <c r="U91" s="86"/>
      <c r="V91" s="86"/>
      <c r="W91" s="86"/>
      <c r="X91" s="86"/>
      <c r="Y91" s="26"/>
      <c r="Z91" s="28"/>
      <c r="AB91" s="20"/>
    </row>
    <row r="92" spans="1:28" ht="12.75" customHeight="1" x14ac:dyDescent="0.2">
      <c r="A92" s="150"/>
      <c r="B92" s="150"/>
      <c r="C92" s="183"/>
      <c r="D92" s="149"/>
      <c r="E92" s="184"/>
      <c r="F92" s="148"/>
      <c r="G92" s="184"/>
      <c r="H92" s="100"/>
      <c r="Q92" s="24"/>
      <c r="R92" s="24"/>
      <c r="S92" s="86"/>
      <c r="T92" s="86"/>
      <c r="U92" s="86"/>
      <c r="V92" s="86"/>
      <c r="W92" s="86"/>
      <c r="X92" s="86"/>
      <c r="Y92" s="27"/>
      <c r="Z92" s="27"/>
      <c r="AB92" s="20"/>
    </row>
    <row r="93" spans="1:28" ht="39.75" customHeight="1" x14ac:dyDescent="0.2">
      <c r="A93" s="54"/>
      <c r="B93" s="54"/>
      <c r="C93" s="54"/>
      <c r="D93" s="54"/>
      <c r="E93" s="54"/>
      <c r="F93" s="54"/>
      <c r="G93" s="103"/>
      <c r="H93" s="100"/>
      <c r="Q93" s="24"/>
      <c r="R93" s="24"/>
      <c r="S93" s="87">
        <f>SUM(A93:G93)</f>
        <v>0</v>
      </c>
      <c r="T93" s="87">
        <f>COUNTIF(A93:G93,"0")</f>
        <v>0</v>
      </c>
      <c r="U93" s="88">
        <f ca="1">(IF(B49=1,COUNTIF(A93:G93,"&gt;4"),COUNTIF(A93:G93,"&gt;=4")))</f>
        <v>0</v>
      </c>
      <c r="V93" s="88">
        <f>COUNTIF(A93:G93,"&gt;0")</f>
        <v>0</v>
      </c>
      <c r="W93" s="88">
        <f>T93+V93</f>
        <v>0</v>
      </c>
      <c r="X93" s="86"/>
      <c r="Y93" s="26"/>
      <c r="Z93" s="28"/>
      <c r="AB93" s="20"/>
    </row>
    <row r="94" spans="1:28" ht="20.25" customHeight="1" x14ac:dyDescent="0.2">
      <c r="A94" s="152">
        <f t="shared" ref="A94" ca="1" si="33">B94-1</f>
        <v>42169</v>
      </c>
      <c r="B94" s="152">
        <f t="shared" ref="B94" ca="1" si="34">C94-1</f>
        <v>42170</v>
      </c>
      <c r="C94" s="152">
        <f t="shared" ref="C94" ca="1" si="35">D94-1</f>
        <v>42171</v>
      </c>
      <c r="D94" s="152">
        <f t="shared" ref="D94" ca="1" si="36">E94-1</f>
        <v>42172</v>
      </c>
      <c r="E94" s="152">
        <f t="shared" ref="E94" ca="1" si="37">F94-1</f>
        <v>42173</v>
      </c>
      <c r="F94" s="152">
        <f t="shared" ref="F94" ca="1" si="38">G94-1</f>
        <v>42174</v>
      </c>
      <c r="G94" s="176">
        <f ca="1">A97-1</f>
        <v>42175</v>
      </c>
      <c r="H94" s="100"/>
      <c r="Q94" s="24"/>
      <c r="R94" s="24"/>
      <c r="S94" s="86"/>
      <c r="T94" s="86"/>
      <c r="U94" s="86"/>
      <c r="V94" s="86"/>
      <c r="W94" s="86"/>
      <c r="X94" s="86"/>
      <c r="Y94" s="27"/>
      <c r="Z94" s="27"/>
      <c r="AB94" s="20"/>
    </row>
    <row r="95" spans="1:28" ht="12.75" customHeight="1" x14ac:dyDescent="0.2">
      <c r="A95" s="150"/>
      <c r="B95" s="150"/>
      <c r="C95" s="183"/>
      <c r="D95" s="149"/>
      <c r="E95" s="184"/>
      <c r="F95" s="148"/>
      <c r="G95" s="184"/>
      <c r="H95" s="100"/>
      <c r="Q95" s="24"/>
      <c r="R95" s="24"/>
      <c r="S95" s="86"/>
      <c r="T95" s="86"/>
      <c r="U95" s="86"/>
      <c r="V95" s="86"/>
      <c r="W95" s="86"/>
      <c r="X95" s="86"/>
      <c r="Y95" s="26"/>
      <c r="Z95" s="28"/>
      <c r="AB95" s="20"/>
    </row>
    <row r="96" spans="1:28" ht="39.75" customHeight="1" x14ac:dyDescent="0.2">
      <c r="A96" s="54"/>
      <c r="B96" s="54"/>
      <c r="C96" s="54"/>
      <c r="D96" s="54"/>
      <c r="E96" s="54"/>
      <c r="F96" s="54"/>
      <c r="G96" s="103"/>
      <c r="H96" s="100"/>
      <c r="Q96" s="24"/>
      <c r="R96" s="24"/>
      <c r="S96" s="87">
        <f>SUM(A96:G96)</f>
        <v>0</v>
      </c>
      <c r="T96" s="87">
        <f>COUNTIF(A96:G96,"0")</f>
        <v>0</v>
      </c>
      <c r="U96" s="88">
        <f ca="1">(IF(B52=1,COUNTIF(A96:G96,"&gt;4"),COUNTIF(A96:G96,"&gt;=4")))</f>
        <v>0</v>
      </c>
      <c r="V96" s="88">
        <f>COUNTIF(A96:G96,"&gt;0")</f>
        <v>0</v>
      </c>
      <c r="W96" s="88">
        <f>T96+V96</f>
        <v>0</v>
      </c>
      <c r="X96" s="86"/>
      <c r="Y96" s="27"/>
      <c r="Z96" s="27"/>
      <c r="AB96" s="20"/>
    </row>
    <row r="97" spans="1:29" ht="20.25" customHeight="1" x14ac:dyDescent="0.2">
      <c r="A97" s="152">
        <f t="shared" ref="A97" ca="1" si="39">B97-1</f>
        <v>42176</v>
      </c>
      <c r="B97" s="152">
        <f t="shared" ref="B97" ca="1" si="40">C97-1</f>
        <v>42177</v>
      </c>
      <c r="C97" s="152">
        <f t="shared" ref="C97" ca="1" si="41">D97-1</f>
        <v>42178</v>
      </c>
      <c r="D97" s="152">
        <f t="shared" ref="D97" ca="1" si="42">E97-1</f>
        <v>42179</v>
      </c>
      <c r="E97" s="152">
        <f t="shared" ref="E97" ca="1" si="43">F97-1</f>
        <v>42180</v>
      </c>
      <c r="F97" s="152">
        <f t="shared" ref="F97" ca="1" si="44">G97-1</f>
        <v>42181</v>
      </c>
      <c r="G97" s="176">
        <f ca="1">A100-1</f>
        <v>42182</v>
      </c>
      <c r="H97" s="100"/>
      <c r="Q97" s="24"/>
      <c r="R97" s="24"/>
      <c r="S97" s="86"/>
      <c r="T97" s="86"/>
      <c r="U97" s="86"/>
      <c r="V97" s="86"/>
      <c r="W97" s="86"/>
      <c r="X97" s="86"/>
      <c r="Y97" s="26"/>
      <c r="Z97" s="28"/>
      <c r="AB97" s="20"/>
    </row>
    <row r="98" spans="1:29" ht="12.75" customHeight="1" x14ac:dyDescent="0.2">
      <c r="A98" s="150"/>
      <c r="B98" s="150"/>
      <c r="C98" s="183"/>
      <c r="D98" s="149"/>
      <c r="E98" s="184"/>
      <c r="F98" s="148"/>
      <c r="G98" s="184"/>
      <c r="H98" s="100"/>
      <c r="Q98" s="24"/>
      <c r="R98" s="24"/>
      <c r="S98" s="86"/>
      <c r="T98" s="86"/>
      <c r="U98" s="86"/>
      <c r="V98" s="86"/>
      <c r="W98" s="86"/>
      <c r="X98" s="86"/>
      <c r="Y98" s="27"/>
      <c r="Z98" s="27"/>
      <c r="AB98" s="20"/>
    </row>
    <row r="99" spans="1:29" ht="39.75" customHeight="1" x14ac:dyDescent="0.2">
      <c r="A99" s="54"/>
      <c r="B99" s="54"/>
      <c r="C99" s="54"/>
      <c r="D99" s="54"/>
      <c r="E99" s="54"/>
      <c r="F99" s="54"/>
      <c r="G99" s="103"/>
      <c r="H99" s="100"/>
      <c r="Q99" s="24"/>
      <c r="R99" s="24"/>
      <c r="S99" s="87">
        <f>SUM(A99:G99)</f>
        <v>0</v>
      </c>
      <c r="T99" s="87">
        <f>COUNTIF(A99:G99,"0")</f>
        <v>0</v>
      </c>
      <c r="U99" s="88">
        <f ca="1">(IF(B55=1,COUNTIF(A99:G99,"&gt;4"),COUNTIF(A99:G99,"&gt;=4")))</f>
        <v>0</v>
      </c>
      <c r="V99" s="88">
        <f>COUNTIF(A99:G99,"&gt;0")</f>
        <v>0</v>
      </c>
      <c r="W99" s="88">
        <f>T99+V99</f>
        <v>0</v>
      </c>
      <c r="X99" s="86"/>
      <c r="Y99" s="26"/>
      <c r="Z99" s="28"/>
      <c r="AB99" s="20"/>
    </row>
    <row r="100" spans="1:29" ht="20.25" customHeight="1" x14ac:dyDescent="0.2">
      <c r="A100" s="152">
        <f t="shared" ref="A100" ca="1" si="45">B100-1</f>
        <v>42183</v>
      </c>
      <c r="B100" s="152">
        <f t="shared" ref="B100" ca="1" si="46">C100-1</f>
        <v>42184</v>
      </c>
      <c r="C100" s="152">
        <f t="shared" ref="C100" ca="1" si="47">D100-1</f>
        <v>42185</v>
      </c>
      <c r="D100" s="152">
        <f t="shared" ref="D100" ca="1" si="48">E100-1</f>
        <v>42186</v>
      </c>
      <c r="E100" s="152">
        <f t="shared" ref="E100" ca="1" si="49">F100-1</f>
        <v>42187</v>
      </c>
      <c r="F100" s="152">
        <f t="shared" ref="F100" ca="1" si="50">G100-1</f>
        <v>42188</v>
      </c>
      <c r="G100" s="176">
        <f ca="1">A103-1</f>
        <v>42189</v>
      </c>
      <c r="H100" s="100"/>
      <c r="Q100" s="24"/>
      <c r="R100" s="24"/>
      <c r="S100" s="86"/>
      <c r="T100" s="86"/>
      <c r="U100" s="86"/>
      <c r="V100" s="86"/>
      <c r="W100" s="86"/>
      <c r="X100" s="86"/>
      <c r="Y100" s="27"/>
      <c r="Z100" s="27"/>
      <c r="AB100" s="20"/>
    </row>
    <row r="101" spans="1:29" ht="12.75" customHeight="1" x14ac:dyDescent="0.2">
      <c r="A101" s="150"/>
      <c r="B101" s="150"/>
      <c r="C101" s="183"/>
      <c r="D101" s="149"/>
      <c r="E101" s="184"/>
      <c r="F101" s="148"/>
      <c r="G101" s="184"/>
      <c r="H101" s="100"/>
      <c r="Q101" s="24"/>
      <c r="R101" s="24"/>
      <c r="S101" s="86"/>
      <c r="T101" s="86"/>
      <c r="U101" s="86"/>
      <c r="V101" s="86"/>
      <c r="W101" s="86"/>
      <c r="X101" s="86"/>
      <c r="Y101" s="26"/>
      <c r="Z101" s="28"/>
      <c r="AB101" s="20"/>
    </row>
    <row r="102" spans="1:29" ht="39.75" customHeight="1" x14ac:dyDescent="0.2">
      <c r="A102" s="54"/>
      <c r="B102" s="54"/>
      <c r="C102" s="54"/>
      <c r="D102" s="54"/>
      <c r="E102" s="54"/>
      <c r="F102" s="54"/>
      <c r="G102" s="103"/>
      <c r="H102" s="100"/>
      <c r="Q102" s="24"/>
      <c r="R102" s="24"/>
      <c r="S102" s="87">
        <f>SUM(A102:G102)</f>
        <v>0</v>
      </c>
      <c r="T102" s="87">
        <f>COUNTIF(A102:G102,"0")</f>
        <v>0</v>
      </c>
      <c r="U102" s="88">
        <f ca="1">(IF(B58=1,COUNTIF(A102:G102,"&gt;4"),COUNTIF(A102:G102,"&gt;=4")))</f>
        <v>0</v>
      </c>
      <c r="V102" s="88">
        <f>COUNTIF(A102:G102,"&gt;0")</f>
        <v>0</v>
      </c>
      <c r="W102" s="88">
        <f>T102+V102</f>
        <v>0</v>
      </c>
      <c r="X102" s="86"/>
      <c r="Y102" s="27"/>
      <c r="Z102" s="27"/>
      <c r="AB102" s="20"/>
    </row>
    <row r="103" spans="1:29" ht="20.25" customHeight="1" x14ac:dyDescent="0.2">
      <c r="A103" s="152">
        <f t="shared" ref="A103" ca="1" si="51">B103-1</f>
        <v>42190</v>
      </c>
      <c r="B103" s="152">
        <f t="shared" ref="B103" ca="1" si="52">C103-1</f>
        <v>42191</v>
      </c>
      <c r="C103" s="152">
        <f t="shared" ref="C103" ca="1" si="53">D103-1</f>
        <v>42192</v>
      </c>
      <c r="D103" s="152">
        <f t="shared" ref="D103" ca="1" si="54">E103-1</f>
        <v>42193</v>
      </c>
      <c r="E103" s="152">
        <f t="shared" ref="E103" ca="1" si="55">F103-1</f>
        <v>42194</v>
      </c>
      <c r="F103" s="152">
        <f t="shared" ref="F103" ca="1" si="56">G103-1</f>
        <v>42195</v>
      </c>
      <c r="G103" s="176">
        <f ca="1">A106-1</f>
        <v>42196</v>
      </c>
      <c r="H103" s="100"/>
      <c r="Q103" s="24"/>
      <c r="R103" s="24"/>
      <c r="S103" s="86"/>
      <c r="T103" s="86"/>
      <c r="U103" s="86"/>
      <c r="V103" s="86"/>
      <c r="W103" s="86"/>
      <c r="X103" s="86"/>
      <c r="Y103" s="26"/>
      <c r="Z103" s="28"/>
      <c r="AB103" s="20"/>
    </row>
    <row r="104" spans="1:29" ht="12.75" customHeight="1" x14ac:dyDescent="0.2">
      <c r="A104" s="150"/>
      <c r="B104" s="150"/>
      <c r="C104" s="183"/>
      <c r="D104" s="149"/>
      <c r="E104" s="184"/>
      <c r="F104" s="148"/>
      <c r="G104" s="184"/>
      <c r="H104" s="100"/>
      <c r="Q104" s="24"/>
      <c r="R104" s="24"/>
      <c r="S104" s="86"/>
      <c r="T104" s="86"/>
      <c r="U104" s="86"/>
      <c r="V104" s="86"/>
      <c r="W104" s="86"/>
      <c r="X104" s="86"/>
      <c r="Y104" s="27"/>
      <c r="Z104" s="27"/>
      <c r="AB104" s="20"/>
    </row>
    <row r="105" spans="1:29" ht="39.75" customHeight="1" x14ac:dyDescent="0.2">
      <c r="A105" s="54"/>
      <c r="B105" s="54"/>
      <c r="C105" s="54"/>
      <c r="D105" s="54"/>
      <c r="E105" s="54"/>
      <c r="F105" s="54"/>
      <c r="G105" s="103"/>
      <c r="H105" s="100"/>
      <c r="Q105" s="24"/>
      <c r="R105" s="24"/>
      <c r="S105" s="87">
        <f>SUM(A105:G105)</f>
        <v>0</v>
      </c>
      <c r="T105" s="87">
        <f>COUNTIF(A105:G105,"0")</f>
        <v>0</v>
      </c>
      <c r="U105" s="88">
        <f ca="1">(IF(B61=1,COUNTIF(A105:G105,"&gt;4"),COUNTIF(A105:G105,"&gt;=4")))</f>
        <v>0</v>
      </c>
      <c r="V105" s="88">
        <f>COUNTIF(A105:G105,"&gt;0")</f>
        <v>0</v>
      </c>
      <c r="W105" s="88">
        <f>T105+V105</f>
        <v>0</v>
      </c>
      <c r="X105" s="86"/>
      <c r="Y105" s="26"/>
      <c r="Z105" s="28"/>
      <c r="AB105" s="20"/>
    </row>
    <row r="106" spans="1:29" ht="20.25" customHeight="1" x14ac:dyDescent="0.2">
      <c r="A106" s="152">
        <f t="shared" ref="A106" ca="1" si="57">B106-1</f>
        <v>42197</v>
      </c>
      <c r="B106" s="152">
        <f t="shared" ref="B106" ca="1" si="58">C106-1</f>
        <v>42198</v>
      </c>
      <c r="C106" s="152">
        <f t="shared" ref="C106" ca="1" si="59">D106-1</f>
        <v>42199</v>
      </c>
      <c r="D106" s="152">
        <f t="shared" ref="D106" ca="1" si="60">E106-1</f>
        <v>42200</v>
      </c>
      <c r="E106" s="152">
        <f t="shared" ref="E106" ca="1" si="61">F106-1</f>
        <v>42201</v>
      </c>
      <c r="F106" s="152">
        <f t="shared" ref="F106" ca="1" si="62">G106-1</f>
        <v>42202</v>
      </c>
      <c r="G106" s="176">
        <f ca="1">A109-1</f>
        <v>42203</v>
      </c>
      <c r="H106" s="100"/>
      <c r="Q106" s="24"/>
      <c r="R106" s="24"/>
      <c r="S106" s="86"/>
      <c r="T106" s="86"/>
      <c r="U106" s="86"/>
      <c r="V106" s="86"/>
      <c r="W106" s="86"/>
      <c r="X106" s="86"/>
      <c r="Y106" s="27"/>
      <c r="Z106" s="27"/>
      <c r="AB106" s="20"/>
    </row>
    <row r="107" spans="1:29" ht="12.75" customHeight="1" x14ac:dyDescent="0.2">
      <c r="A107" s="150"/>
      <c r="B107" s="150"/>
      <c r="C107" s="183"/>
      <c r="D107" s="149"/>
      <c r="E107" s="184"/>
      <c r="F107" s="148"/>
      <c r="G107" s="184"/>
      <c r="H107" s="100"/>
      <c r="Q107" s="24"/>
      <c r="R107" s="24"/>
      <c r="S107" s="86"/>
      <c r="T107" s="86"/>
      <c r="U107" s="86"/>
      <c r="V107" s="86"/>
      <c r="W107" s="86"/>
      <c r="X107" s="86"/>
      <c r="Y107" s="26"/>
      <c r="Z107" s="28"/>
      <c r="AB107" s="20"/>
    </row>
    <row r="108" spans="1:29" ht="39.75" customHeight="1" x14ac:dyDescent="0.2">
      <c r="A108" s="54"/>
      <c r="B108" s="54"/>
      <c r="C108" s="54"/>
      <c r="D108" s="54"/>
      <c r="E108" s="54"/>
      <c r="F108" s="54"/>
      <c r="G108" s="103"/>
      <c r="H108" s="100"/>
      <c r="Q108" s="24"/>
      <c r="R108" s="24"/>
      <c r="S108" s="87">
        <f>SUM(A108:G108)</f>
        <v>0</v>
      </c>
      <c r="T108" s="87">
        <f>COUNTIF(A108:G108,"0")</f>
        <v>0</v>
      </c>
      <c r="U108" s="88">
        <f ca="1">(IF(B64=1,COUNTIF(A108:G108,"&gt;4"),COUNTIF(A108:G108,"&gt;=4")))</f>
        <v>0</v>
      </c>
      <c r="V108" s="88">
        <f>COUNTIF(A108:G108,"&gt;0")</f>
        <v>0</v>
      </c>
      <c r="W108" s="88">
        <f>T108+V108</f>
        <v>0</v>
      </c>
      <c r="X108" s="86"/>
      <c r="Y108" s="27"/>
      <c r="Z108" s="27"/>
      <c r="AB108" s="20"/>
    </row>
    <row r="109" spans="1:29" ht="20.25" customHeight="1" x14ac:dyDescent="0.2">
      <c r="A109" s="152">
        <f t="shared" ref="A109" ca="1" si="63">B109-1</f>
        <v>42204</v>
      </c>
      <c r="B109" s="152">
        <f t="shared" ref="B109" ca="1" si="64">C109-1</f>
        <v>42205</v>
      </c>
      <c r="C109" s="152">
        <f t="shared" ref="C109" ca="1" si="65">D109-1</f>
        <v>42206</v>
      </c>
      <c r="D109" s="152">
        <f t="shared" ref="D109" ca="1" si="66">E109-1</f>
        <v>42207</v>
      </c>
      <c r="E109" s="152">
        <f t="shared" ref="E109" ca="1" si="67">F109-1</f>
        <v>42208</v>
      </c>
      <c r="F109" s="152">
        <f t="shared" ref="F109" ca="1" si="68">G109-1</f>
        <v>42209</v>
      </c>
      <c r="G109" s="176">
        <f ca="1">A112-1</f>
        <v>42210</v>
      </c>
      <c r="H109" s="100"/>
      <c r="Q109" s="24"/>
      <c r="R109" s="24"/>
      <c r="S109" s="86"/>
      <c r="T109" s="86"/>
      <c r="U109" s="86"/>
      <c r="V109" s="86"/>
      <c r="W109" s="86"/>
      <c r="X109" s="86"/>
      <c r="Y109" s="26"/>
      <c r="Z109" s="28"/>
      <c r="AB109" s="20"/>
    </row>
    <row r="110" spans="1:29" ht="12.75" customHeight="1" x14ac:dyDescent="0.2">
      <c r="A110" s="150"/>
      <c r="B110" s="150"/>
      <c r="C110" s="183"/>
      <c r="D110" s="149"/>
      <c r="E110" s="184"/>
      <c r="F110" s="148"/>
      <c r="G110" s="184"/>
      <c r="H110" s="100"/>
      <c r="Q110" s="24"/>
      <c r="R110" s="24"/>
      <c r="S110" s="91"/>
      <c r="T110" s="91"/>
      <c r="U110" s="91"/>
      <c r="V110" s="91"/>
      <c r="W110" s="91"/>
      <c r="X110" s="92"/>
      <c r="Y110" s="27"/>
      <c r="Z110" s="27"/>
      <c r="AB110" s="20"/>
      <c r="AC110" s="42" t="s">
        <v>43</v>
      </c>
    </row>
    <row r="111" spans="1:29" ht="39.75" customHeight="1" x14ac:dyDescent="0.2">
      <c r="A111" s="54"/>
      <c r="B111" s="54"/>
      <c r="C111" s="54"/>
      <c r="D111" s="54"/>
      <c r="E111" s="54"/>
      <c r="F111" s="54"/>
      <c r="G111" s="103"/>
      <c r="H111" s="100"/>
      <c r="S111" s="87">
        <f>SUM(A111:G111)</f>
        <v>0</v>
      </c>
      <c r="T111" s="87">
        <f>COUNTIF(A111:G111,"0")</f>
        <v>0</v>
      </c>
      <c r="U111" s="88">
        <f ca="1">(IF(B67=1,COUNTIF(A111:G111,"&gt;4"),COUNTIF(A111:G111,"&gt;=4")))</f>
        <v>0</v>
      </c>
      <c r="V111" s="88">
        <f>COUNTIF(A111:G111,"&gt;0")</f>
        <v>0</v>
      </c>
      <c r="W111" s="88">
        <f>T111+V111</f>
        <v>0</v>
      </c>
      <c r="X111" s="86"/>
    </row>
    <row r="112" spans="1:29" ht="20.25" customHeight="1" x14ac:dyDescent="0.2">
      <c r="A112" s="152">
        <f t="shared" ref="A112" ca="1" si="69">B112-1</f>
        <v>42211</v>
      </c>
      <c r="B112" s="152">
        <f t="shared" ref="B112" ca="1" si="70">C112-1</f>
        <v>42212</v>
      </c>
      <c r="C112" s="152">
        <f t="shared" ref="C112" ca="1" si="71">D112-1</f>
        <v>42213</v>
      </c>
      <c r="D112" s="152">
        <f t="shared" ref="D112" ca="1" si="72">E112-1</f>
        <v>42214</v>
      </c>
      <c r="E112" s="152">
        <f t="shared" ref="E112" ca="1" si="73">F112-1</f>
        <v>42215</v>
      </c>
      <c r="F112" s="152">
        <f t="shared" ref="F112" ca="1" si="74">G112-1</f>
        <v>42216</v>
      </c>
      <c r="G112" s="176">
        <f ca="1">A115-1</f>
        <v>42217</v>
      </c>
      <c r="H112" s="100"/>
      <c r="S112" s="86"/>
      <c r="T112" s="86"/>
      <c r="U112" s="86"/>
      <c r="V112" s="86"/>
      <c r="W112" s="86"/>
      <c r="X112" s="86"/>
    </row>
    <row r="113" spans="1:24" ht="12.75" customHeight="1" x14ac:dyDescent="0.2">
      <c r="A113" s="150"/>
      <c r="B113" s="150"/>
      <c r="C113" s="183"/>
      <c r="D113" s="149"/>
      <c r="E113" s="184"/>
      <c r="F113" s="148"/>
      <c r="G113" s="184"/>
      <c r="H113" s="100"/>
      <c r="S113" s="86"/>
      <c r="T113" s="86"/>
      <c r="U113" s="86"/>
      <c r="V113" s="86"/>
      <c r="W113" s="86"/>
      <c r="X113" s="86"/>
    </row>
    <row r="114" spans="1:24" ht="39.75" customHeight="1" x14ac:dyDescent="0.2">
      <c r="A114" s="54"/>
      <c r="B114" s="54"/>
      <c r="C114" s="54"/>
      <c r="D114" s="54"/>
      <c r="E114" s="54"/>
      <c r="F114" s="54"/>
      <c r="G114" s="103"/>
      <c r="H114" s="100"/>
      <c r="S114" s="87">
        <f>SUM(A114:G114)</f>
        <v>0</v>
      </c>
      <c r="T114" s="87">
        <f>COUNTIF(A114:G114,"0")</f>
        <v>0</v>
      </c>
      <c r="U114" s="88">
        <f ca="1">(IF(B70=1,COUNTIF(A114:G114,"&gt;4"),COUNTIF(A114:G114,"&gt;=4")))</f>
        <v>0</v>
      </c>
      <c r="V114" s="88">
        <f>COUNTIF(A114:G114,"&gt;0")</f>
        <v>0</v>
      </c>
      <c r="W114" s="88">
        <f>T114+V114</f>
        <v>0</v>
      </c>
      <c r="X114" s="86"/>
    </row>
    <row r="115" spans="1:24" ht="20.25" customHeight="1" x14ac:dyDescent="0.2">
      <c r="A115" s="152">
        <f t="shared" ref="A115" ca="1" si="75">B115-1</f>
        <v>42218</v>
      </c>
      <c r="B115" s="152">
        <f t="shared" ref="B115" ca="1" si="76">C115-1</f>
        <v>42219</v>
      </c>
      <c r="C115" s="152">
        <f t="shared" ref="C115" ca="1" si="77">D115-1</f>
        <v>42220</v>
      </c>
      <c r="D115" s="152">
        <f t="shared" ref="D115" ca="1" si="78">E115-1</f>
        <v>42221</v>
      </c>
      <c r="E115" s="152">
        <f t="shared" ref="E115" ca="1" si="79">F115-1</f>
        <v>42222</v>
      </c>
      <c r="F115" s="152">
        <f t="shared" ref="F115" ca="1" si="80">G115-1</f>
        <v>42223</v>
      </c>
      <c r="G115" s="176">
        <f ca="1">A118-1</f>
        <v>42224</v>
      </c>
      <c r="H115" s="100"/>
      <c r="S115" s="86"/>
      <c r="T115" s="86"/>
      <c r="U115" s="86"/>
      <c r="V115" s="86"/>
      <c r="W115" s="86"/>
      <c r="X115" s="86"/>
    </row>
    <row r="116" spans="1:24" ht="12.75" customHeight="1" x14ac:dyDescent="0.2">
      <c r="A116" s="150"/>
      <c r="B116" s="150"/>
      <c r="C116" s="183"/>
      <c r="D116" s="149"/>
      <c r="E116" s="184"/>
      <c r="F116" s="148"/>
      <c r="G116" s="184"/>
      <c r="H116" s="100"/>
      <c r="S116" s="86"/>
      <c r="T116" s="86"/>
      <c r="U116" s="86"/>
      <c r="V116" s="86"/>
      <c r="W116" s="86"/>
      <c r="X116" s="86"/>
    </row>
    <row r="117" spans="1:24" ht="39.75" customHeight="1" x14ac:dyDescent="0.2">
      <c r="A117" s="54"/>
      <c r="B117" s="54"/>
      <c r="C117" s="54"/>
      <c r="D117" s="54"/>
      <c r="E117" s="54"/>
      <c r="F117" s="54"/>
      <c r="G117" s="103"/>
      <c r="H117" s="100"/>
      <c r="S117" s="87">
        <f>SUM(A117:G117)</f>
        <v>0</v>
      </c>
      <c r="T117" s="87">
        <f>COUNTIF(A117:G117,"0")</f>
        <v>0</v>
      </c>
      <c r="U117" s="88">
        <f ca="1">(IF(B73=1,COUNTIF(A117:G117,"&gt;4"),COUNTIF(A117:G117,"&gt;=4")))</f>
        <v>0</v>
      </c>
      <c r="V117" s="88">
        <f>COUNTIF(A117:G117,"&gt;0")</f>
        <v>0</v>
      </c>
      <c r="W117" s="88">
        <f>T117+V117</f>
        <v>0</v>
      </c>
      <c r="X117" s="86"/>
    </row>
    <row r="118" spans="1:24" ht="20.25" customHeight="1" x14ac:dyDescent="0.2">
      <c r="A118" s="152">
        <f t="shared" ref="A118" ca="1" si="81">B118-1</f>
        <v>42225</v>
      </c>
      <c r="B118" s="152">
        <f t="shared" ref="B118" ca="1" si="82">C118-1</f>
        <v>42226</v>
      </c>
      <c r="C118" s="152">
        <f t="shared" ref="C118" ca="1" si="83">D118-1</f>
        <v>42227</v>
      </c>
      <c r="D118" s="152">
        <f t="shared" ref="D118" ca="1" si="84">E118-1</f>
        <v>42228</v>
      </c>
      <c r="E118" s="152">
        <f t="shared" ref="E118" ca="1" si="85">F118-1</f>
        <v>42229</v>
      </c>
      <c r="F118" s="152">
        <f t="shared" ref="F118" ca="1" si="86">G118-1</f>
        <v>42230</v>
      </c>
      <c r="G118" s="176">
        <f ca="1">A121-1</f>
        <v>42231</v>
      </c>
      <c r="H118" s="100"/>
      <c r="S118" s="86"/>
      <c r="T118" s="86"/>
      <c r="U118" s="86"/>
      <c r="V118" s="86"/>
      <c r="W118" s="86"/>
      <c r="X118" s="86"/>
    </row>
    <row r="119" spans="1:24" ht="12.75" customHeight="1" x14ac:dyDescent="0.2">
      <c r="A119" s="150"/>
      <c r="B119" s="150"/>
      <c r="C119" s="183"/>
      <c r="D119" s="149"/>
      <c r="E119" s="184"/>
      <c r="F119" s="148"/>
      <c r="G119" s="184"/>
      <c r="H119" s="100"/>
      <c r="S119" s="86"/>
      <c r="T119" s="86"/>
      <c r="U119" s="86"/>
      <c r="V119" s="86"/>
      <c r="W119" s="86"/>
      <c r="X119" s="86"/>
    </row>
    <row r="120" spans="1:24" ht="39.75" customHeight="1" x14ac:dyDescent="0.2">
      <c r="A120" s="54"/>
      <c r="B120" s="54"/>
      <c r="C120" s="54"/>
      <c r="D120" s="54"/>
      <c r="E120" s="54"/>
      <c r="F120" s="54"/>
      <c r="G120" s="103"/>
      <c r="H120" s="100"/>
      <c r="S120" s="87">
        <f>SUM(A120:G120)</f>
        <v>0</v>
      </c>
      <c r="T120" s="87">
        <f>COUNTIF(A120:G120,"0")</f>
        <v>0</v>
      </c>
      <c r="U120" s="88">
        <f ca="1">(IF(B76=1,COUNTIF(A120:G120,"&gt;4"),COUNTIF(A120:G120,"&gt;=4")))</f>
        <v>0</v>
      </c>
      <c r="V120" s="88">
        <f>COUNTIF(A120:G120,"&gt;0")</f>
        <v>0</v>
      </c>
      <c r="W120" s="88">
        <f>T120+V120</f>
        <v>0</v>
      </c>
      <c r="X120" s="86"/>
    </row>
    <row r="121" spans="1:24" ht="20.25" customHeight="1" x14ac:dyDescent="0.2">
      <c r="A121" s="152">
        <f t="shared" ref="A121" ca="1" si="87">B121-1</f>
        <v>42232</v>
      </c>
      <c r="B121" s="152">
        <f t="shared" ref="B121" ca="1" si="88">C121-1</f>
        <v>42233</v>
      </c>
      <c r="C121" s="152">
        <f t="shared" ref="C121" ca="1" si="89">D121-1</f>
        <v>42234</v>
      </c>
      <c r="D121" s="152">
        <f t="shared" ref="D121" ca="1" si="90">E121-1</f>
        <v>42235</v>
      </c>
      <c r="E121" s="152">
        <f t="shared" ref="E121" ca="1" si="91">F121-1</f>
        <v>42236</v>
      </c>
      <c r="F121" s="152">
        <f t="shared" ref="F121" ca="1" si="92">G121-1</f>
        <v>42237</v>
      </c>
      <c r="G121" s="176">
        <f ca="1">A124-1</f>
        <v>42238</v>
      </c>
      <c r="H121" s="100"/>
      <c r="S121" s="86"/>
      <c r="T121" s="86"/>
      <c r="U121" s="86"/>
      <c r="V121" s="86"/>
      <c r="W121" s="86"/>
      <c r="X121" s="86"/>
    </row>
    <row r="122" spans="1:24" ht="12.75" customHeight="1" x14ac:dyDescent="0.2">
      <c r="A122" s="150"/>
      <c r="B122" s="150"/>
      <c r="C122" s="183"/>
      <c r="D122" s="149"/>
      <c r="E122" s="184"/>
      <c r="F122" s="148"/>
      <c r="G122" s="184"/>
      <c r="H122" s="100"/>
      <c r="S122" s="86"/>
      <c r="T122" s="86"/>
      <c r="U122" s="86"/>
      <c r="V122" s="86"/>
      <c r="W122" s="86"/>
      <c r="X122" s="86"/>
    </row>
    <row r="123" spans="1:24" ht="39.75" customHeight="1" x14ac:dyDescent="0.2">
      <c r="A123" s="54"/>
      <c r="B123" s="54"/>
      <c r="C123" s="54"/>
      <c r="D123" s="54"/>
      <c r="E123" s="54"/>
      <c r="F123" s="54"/>
      <c r="G123" s="103"/>
      <c r="H123" s="100"/>
      <c r="S123" s="87">
        <f>SUM(A123:G123)</f>
        <v>0</v>
      </c>
      <c r="T123" s="87">
        <f>COUNTIF(A123:G123,"0")</f>
        <v>0</v>
      </c>
      <c r="U123" s="88">
        <f ca="1">(IF(B79=1,COUNTIF(A123:G123,"&gt;4"),COUNTIF(A123:G123,"&gt;=4")))</f>
        <v>0</v>
      </c>
      <c r="V123" s="88">
        <f>COUNTIF(A123:G123,"&gt;0")</f>
        <v>0</v>
      </c>
      <c r="W123" s="88">
        <f>T123+V123</f>
        <v>0</v>
      </c>
      <c r="X123" s="86"/>
    </row>
    <row r="124" spans="1:24" ht="20.25" customHeight="1" x14ac:dyDescent="0.2">
      <c r="A124" s="152">
        <f t="shared" ref="A124" ca="1" si="93">B124-1</f>
        <v>42239</v>
      </c>
      <c r="B124" s="152">
        <f t="shared" ref="B124" ca="1" si="94">C124-1</f>
        <v>42240</v>
      </c>
      <c r="C124" s="152">
        <f t="shared" ref="C124" ca="1" si="95">D124-1</f>
        <v>42241</v>
      </c>
      <c r="D124" s="152">
        <f t="shared" ref="D124" ca="1" si="96">E124-1</f>
        <v>42242</v>
      </c>
      <c r="E124" s="152">
        <f t="shared" ref="E124" ca="1" si="97">F124-1</f>
        <v>42243</v>
      </c>
      <c r="F124" s="152">
        <f t="shared" ref="F124" ca="1" si="98">G124-1</f>
        <v>42244</v>
      </c>
      <c r="G124" s="176">
        <f ca="1">A127-1</f>
        <v>42245</v>
      </c>
      <c r="H124" s="100"/>
      <c r="S124" s="86"/>
      <c r="T124" s="86"/>
      <c r="U124" s="86"/>
      <c r="V124" s="86"/>
      <c r="W124" s="86"/>
      <c r="X124" s="86"/>
    </row>
    <row r="125" spans="1:24" ht="12.75" customHeight="1" x14ac:dyDescent="0.2">
      <c r="A125" s="150"/>
      <c r="B125" s="150"/>
      <c r="C125" s="183"/>
      <c r="D125" s="149"/>
      <c r="E125" s="184"/>
      <c r="F125" s="148"/>
      <c r="G125" s="184"/>
      <c r="H125" s="100"/>
      <c r="S125" s="86"/>
      <c r="T125" s="86"/>
      <c r="U125" s="86"/>
      <c r="V125" s="86"/>
      <c r="W125" s="86"/>
      <c r="X125" s="86"/>
    </row>
    <row r="126" spans="1:24" ht="39.75" customHeight="1" x14ac:dyDescent="0.2">
      <c r="A126" s="54"/>
      <c r="B126" s="54"/>
      <c r="C126" s="54"/>
      <c r="D126" s="54"/>
      <c r="E126" s="54"/>
      <c r="F126" s="54"/>
      <c r="G126" s="103"/>
      <c r="H126" s="100"/>
      <c r="S126" s="87">
        <f>SUM(A126:G126)</f>
        <v>0</v>
      </c>
      <c r="T126" s="87">
        <f>COUNTIF(A126:G126,"0")</f>
        <v>0</v>
      </c>
      <c r="U126" s="88">
        <f ca="1">(IF(B82=1,COUNTIF(A126:G126,"&gt;4"),COUNTIF(A126:G126,"&gt;=4")))</f>
        <v>0</v>
      </c>
      <c r="V126" s="88">
        <f>COUNTIF(A126:G126,"&gt;0")</f>
        <v>0</v>
      </c>
      <c r="W126" s="88">
        <f>T126+V126</f>
        <v>0</v>
      </c>
      <c r="X126" s="86"/>
    </row>
    <row r="127" spans="1:24" ht="20.25" customHeight="1" x14ac:dyDescent="0.2">
      <c r="A127" s="152">
        <f t="shared" ref="A127" ca="1" si="99">B127-1</f>
        <v>42246</v>
      </c>
      <c r="B127" s="152">
        <f t="shared" ref="B127" ca="1" si="100">C127-1</f>
        <v>42247</v>
      </c>
      <c r="C127" s="152">
        <f t="shared" ref="C127" ca="1" si="101">D127-1</f>
        <v>42248</v>
      </c>
      <c r="D127" s="152">
        <f t="shared" ref="D127" ca="1" si="102">E127-1</f>
        <v>42249</v>
      </c>
      <c r="E127" s="152">
        <f t="shared" ref="E127" ca="1" si="103">F127-1</f>
        <v>42250</v>
      </c>
      <c r="F127" s="152">
        <f t="shared" ref="F127" ca="1" si="104">G127-1</f>
        <v>42251</v>
      </c>
      <c r="G127" s="176">
        <f ca="1">A130-1</f>
        <v>42252</v>
      </c>
      <c r="H127" s="100"/>
      <c r="S127" s="86"/>
      <c r="T127" s="86"/>
      <c r="U127" s="86"/>
      <c r="V127" s="86"/>
      <c r="W127" s="86"/>
      <c r="X127" s="86"/>
    </row>
    <row r="128" spans="1:24" ht="12.75" customHeight="1" x14ac:dyDescent="0.2">
      <c r="A128" s="150"/>
      <c r="B128" s="150"/>
      <c r="C128" s="183"/>
      <c r="D128" s="149"/>
      <c r="E128" s="184"/>
      <c r="F128" s="148"/>
      <c r="G128" s="184"/>
      <c r="H128" s="100"/>
      <c r="S128" s="86"/>
      <c r="T128" s="86"/>
      <c r="U128" s="86"/>
      <c r="V128" s="86"/>
      <c r="W128" s="86"/>
      <c r="X128" s="86"/>
    </row>
    <row r="129" spans="1:24" ht="39.75" customHeight="1" x14ac:dyDescent="0.2">
      <c r="A129" s="54"/>
      <c r="B129" s="54"/>
      <c r="C129" s="54"/>
      <c r="D129" s="54"/>
      <c r="E129" s="54"/>
      <c r="F129" s="54"/>
      <c r="G129" s="103"/>
      <c r="H129" s="100"/>
      <c r="S129" s="87">
        <f>SUM(A129:G129)</f>
        <v>0</v>
      </c>
      <c r="T129" s="87">
        <f>COUNTIF(A129:G129,"0")</f>
        <v>0</v>
      </c>
      <c r="U129" s="88">
        <f ca="1">(IF(B85=1,COUNTIF(A129:G129,"&gt;4"),COUNTIF(A129:G129,"&gt;=4")))</f>
        <v>0</v>
      </c>
      <c r="V129" s="88">
        <f>COUNTIF(A129:G129,"&gt;0")</f>
        <v>0</v>
      </c>
      <c r="W129" s="88">
        <f>T129+V129</f>
        <v>0</v>
      </c>
      <c r="X129" s="86"/>
    </row>
    <row r="130" spans="1:24" ht="20.25" customHeight="1" x14ac:dyDescent="0.2">
      <c r="A130" s="152">
        <f t="shared" ref="A130" ca="1" si="105">B130-1</f>
        <v>42253</v>
      </c>
      <c r="B130" s="152">
        <f t="shared" ref="B130" ca="1" si="106">C130-1</f>
        <v>42254</v>
      </c>
      <c r="C130" s="152">
        <f t="shared" ref="C130" ca="1" si="107">D130-1</f>
        <v>42255</v>
      </c>
      <c r="D130" s="152">
        <f t="shared" ref="D130" ca="1" si="108">E130-1</f>
        <v>42256</v>
      </c>
      <c r="E130" s="152">
        <f t="shared" ref="E130" ca="1" si="109">F130-1</f>
        <v>42257</v>
      </c>
      <c r="F130" s="152">
        <f t="shared" ref="F130" ca="1" si="110">G130-1</f>
        <v>42258</v>
      </c>
      <c r="G130" s="176">
        <f ca="1">A133-1</f>
        <v>42259</v>
      </c>
      <c r="H130" s="100"/>
      <c r="S130" s="86"/>
      <c r="T130" s="86"/>
      <c r="U130" s="86"/>
      <c r="V130" s="86"/>
      <c r="W130" s="86"/>
      <c r="X130" s="86"/>
    </row>
    <row r="131" spans="1:24" ht="12.75" customHeight="1" x14ac:dyDescent="0.2">
      <c r="A131" s="150"/>
      <c r="B131" s="150"/>
      <c r="C131" s="183"/>
      <c r="D131" s="149"/>
      <c r="E131" s="184"/>
      <c r="F131" s="148"/>
      <c r="G131" s="184"/>
      <c r="H131" s="100"/>
      <c r="S131" s="86"/>
      <c r="T131" s="86"/>
      <c r="U131" s="86"/>
      <c r="V131" s="86"/>
      <c r="W131" s="86"/>
      <c r="X131" s="86"/>
    </row>
    <row r="132" spans="1:24" ht="39.75" customHeight="1" x14ac:dyDescent="0.2">
      <c r="A132" s="54"/>
      <c r="B132" s="54"/>
      <c r="C132" s="54"/>
      <c r="D132" s="54"/>
      <c r="E132" s="54"/>
      <c r="F132" s="54"/>
      <c r="G132" s="103"/>
      <c r="H132" s="100"/>
      <c r="S132" s="87">
        <f>SUM(A132:G132)</f>
        <v>0</v>
      </c>
      <c r="T132" s="87">
        <f>COUNTIF(A132:G132,"0")</f>
        <v>0</v>
      </c>
      <c r="U132" s="88">
        <f ca="1">(IF(B88=1,COUNTIF(A132:G132,"&gt;4"),COUNTIF(A132:G132,"&gt;=4")))</f>
        <v>0</v>
      </c>
      <c r="V132" s="88">
        <f>COUNTIF(A132:G132,"&gt;0")</f>
        <v>0</v>
      </c>
      <c r="W132" s="88">
        <f>T132+V132</f>
        <v>0</v>
      </c>
      <c r="X132" s="86"/>
    </row>
    <row r="133" spans="1:24" ht="20.25" customHeight="1" x14ac:dyDescent="0.2">
      <c r="A133" s="152">
        <f t="shared" ref="A133" ca="1" si="111">B133-1</f>
        <v>42260</v>
      </c>
      <c r="B133" s="152">
        <f t="shared" ref="B133" ca="1" si="112">C133-1</f>
        <v>42261</v>
      </c>
      <c r="C133" s="152">
        <f t="shared" ref="C133" ca="1" si="113">D133-1</f>
        <v>42262</v>
      </c>
      <c r="D133" s="152">
        <f t="shared" ref="D133" ca="1" si="114">E133-1</f>
        <v>42263</v>
      </c>
      <c r="E133" s="152">
        <f t="shared" ref="E133" ca="1" si="115">F133-1</f>
        <v>42264</v>
      </c>
      <c r="F133" s="152">
        <f t="shared" ref="F133" ca="1" si="116">G133-1</f>
        <v>42265</v>
      </c>
      <c r="G133" s="176">
        <f ca="1">A136-1</f>
        <v>42266</v>
      </c>
      <c r="H133" s="100"/>
      <c r="S133" s="86"/>
      <c r="T133" s="86"/>
      <c r="U133" s="86"/>
      <c r="V133" s="86"/>
      <c r="W133" s="86"/>
      <c r="X133" s="86"/>
    </row>
    <row r="134" spans="1:24" ht="12.75" customHeight="1" x14ac:dyDescent="0.2">
      <c r="A134" s="150"/>
      <c r="B134" s="150"/>
      <c r="C134" s="183"/>
      <c r="D134" s="149"/>
      <c r="E134" s="184"/>
      <c r="F134" s="148"/>
      <c r="G134" s="184"/>
      <c r="H134" s="100"/>
      <c r="S134" s="86"/>
      <c r="T134" s="86"/>
      <c r="U134" s="86"/>
      <c r="V134" s="86"/>
      <c r="W134" s="86"/>
      <c r="X134" s="86"/>
    </row>
    <row r="135" spans="1:24" ht="39.75" customHeight="1" x14ac:dyDescent="0.2">
      <c r="A135" s="54"/>
      <c r="B135" s="54"/>
      <c r="C135" s="54"/>
      <c r="D135" s="54"/>
      <c r="E135" s="54"/>
      <c r="F135" s="54"/>
      <c r="G135" s="103"/>
      <c r="H135" s="100"/>
      <c r="S135" s="87">
        <f>SUM(A135:G135)</f>
        <v>0</v>
      </c>
      <c r="T135" s="87">
        <f>COUNTIF(A135:G135,"0")</f>
        <v>0</v>
      </c>
      <c r="U135" s="88">
        <f ca="1">(IF(B91=1,COUNTIF(A135:G135,"&gt;4"),COUNTIF(A135:G135,"&gt;=4")))</f>
        <v>0</v>
      </c>
      <c r="V135" s="88">
        <f>COUNTIF(A135:G135,"&gt;0")</f>
        <v>0</v>
      </c>
      <c r="W135" s="88">
        <f>T135+V135</f>
        <v>0</v>
      </c>
      <c r="X135" s="86"/>
    </row>
    <row r="136" spans="1:24" ht="20.25" customHeight="1" x14ac:dyDescent="0.2">
      <c r="A136" s="152">
        <f t="shared" ref="A136" ca="1" si="117">B136-1</f>
        <v>42267</v>
      </c>
      <c r="B136" s="152">
        <f t="shared" ref="B136" ca="1" si="118">C136-1</f>
        <v>42268</v>
      </c>
      <c r="C136" s="152">
        <f t="shared" ref="C136" ca="1" si="119">D136-1</f>
        <v>42269</v>
      </c>
      <c r="D136" s="152">
        <f t="shared" ref="D136" ca="1" si="120">E136-1</f>
        <v>42270</v>
      </c>
      <c r="E136" s="152">
        <f t="shared" ref="E136" ca="1" si="121">F136-1</f>
        <v>42271</v>
      </c>
      <c r="F136" s="152">
        <f t="shared" ref="F136" ca="1" si="122">G136-1</f>
        <v>42272</v>
      </c>
      <c r="G136" s="176">
        <f ca="1">A139-1</f>
        <v>42273</v>
      </c>
      <c r="H136" s="100"/>
      <c r="S136" s="86"/>
      <c r="T136" s="86"/>
      <c r="U136" s="86"/>
      <c r="V136" s="86"/>
      <c r="W136" s="86"/>
      <c r="X136" s="86"/>
    </row>
    <row r="137" spans="1:24" ht="12.75" customHeight="1" x14ac:dyDescent="0.2">
      <c r="A137" s="150"/>
      <c r="B137" s="150"/>
      <c r="C137" s="183"/>
      <c r="D137" s="149"/>
      <c r="E137" s="184"/>
      <c r="F137" s="148"/>
      <c r="G137" s="184"/>
      <c r="H137" s="100"/>
      <c r="S137" s="86"/>
      <c r="T137" s="86"/>
      <c r="U137" s="86"/>
      <c r="V137" s="86"/>
      <c r="W137" s="86"/>
      <c r="X137" s="86"/>
    </row>
    <row r="138" spans="1:24" ht="39.75" customHeight="1" x14ac:dyDescent="0.2">
      <c r="A138" s="54"/>
      <c r="B138" s="54"/>
      <c r="C138" s="54"/>
      <c r="D138" s="54"/>
      <c r="E138" s="54"/>
      <c r="F138" s="54"/>
      <c r="G138" s="103"/>
      <c r="H138" s="100"/>
      <c r="S138" s="87">
        <f>SUM(A138:G138)</f>
        <v>0</v>
      </c>
      <c r="T138" s="87">
        <f>COUNTIF(A138:G138,"0")</f>
        <v>0</v>
      </c>
      <c r="U138" s="88">
        <f ca="1">(IF(B94=1,COUNTIF(A138:G138,"&gt;4"),COUNTIF(A138:G138,"&gt;=4")))</f>
        <v>0</v>
      </c>
      <c r="V138" s="88">
        <f>COUNTIF(A138:G138,"&gt;0")</f>
        <v>0</v>
      </c>
      <c r="W138" s="88">
        <f>T138+V138</f>
        <v>0</v>
      </c>
      <c r="X138" s="86"/>
    </row>
    <row r="139" spans="1:24" ht="20.25" customHeight="1" x14ac:dyDescent="0.2">
      <c r="A139" s="152">
        <f t="shared" ref="A139" ca="1" si="123">B139-1</f>
        <v>42274</v>
      </c>
      <c r="B139" s="152">
        <f t="shared" ref="B139" ca="1" si="124">C139-1</f>
        <v>42275</v>
      </c>
      <c r="C139" s="152">
        <f t="shared" ref="C139" ca="1" si="125">D139-1</f>
        <v>42276</v>
      </c>
      <c r="D139" s="152">
        <f t="shared" ref="D139" ca="1" si="126">E139-1</f>
        <v>42277</v>
      </c>
      <c r="E139" s="152">
        <f t="shared" ref="E139" ca="1" si="127">F139-1</f>
        <v>42278</v>
      </c>
      <c r="F139" s="152">
        <f t="shared" ref="F139" ca="1" si="128">G139-1</f>
        <v>42279</v>
      </c>
      <c r="G139" s="176">
        <f ca="1">A142-1</f>
        <v>42280</v>
      </c>
      <c r="H139" s="100"/>
      <c r="S139" s="86"/>
      <c r="T139" s="86"/>
      <c r="U139" s="86"/>
      <c r="V139" s="86"/>
      <c r="W139" s="86"/>
      <c r="X139" s="86"/>
    </row>
    <row r="140" spans="1:24" ht="12.75" customHeight="1" x14ac:dyDescent="0.2">
      <c r="A140" s="150"/>
      <c r="B140" s="150"/>
      <c r="C140" s="183"/>
      <c r="D140" s="149"/>
      <c r="E140" s="184"/>
      <c r="F140" s="148"/>
      <c r="G140" s="184"/>
      <c r="H140" s="100"/>
      <c r="S140" s="86"/>
      <c r="T140" s="86"/>
      <c r="U140" s="86"/>
      <c r="V140" s="86"/>
      <c r="W140" s="86"/>
      <c r="X140" s="86"/>
    </row>
    <row r="141" spans="1:24" ht="39.75" customHeight="1" x14ac:dyDescent="0.2">
      <c r="A141" s="54"/>
      <c r="B141" s="54"/>
      <c r="C141" s="54"/>
      <c r="D141" s="54"/>
      <c r="E141" s="54"/>
      <c r="F141" s="54"/>
      <c r="G141" s="103"/>
      <c r="H141" s="100"/>
      <c r="S141" s="87">
        <f>SUM(A141:G141)</f>
        <v>0</v>
      </c>
      <c r="T141" s="87">
        <f>COUNTIF(A141:G141,"0")</f>
        <v>0</v>
      </c>
      <c r="U141" s="88">
        <f ca="1">(IF(B97=1,COUNTIF(A141:G141,"&gt;4"),COUNTIF(A141:G141,"&gt;=4")))</f>
        <v>0</v>
      </c>
      <c r="V141" s="88">
        <f>COUNTIF(A141:G141,"&gt;0")</f>
        <v>0</v>
      </c>
      <c r="W141" s="88">
        <f>T141+V141</f>
        <v>0</v>
      </c>
      <c r="X141" s="86"/>
    </row>
    <row r="142" spans="1:24" ht="20.25" customHeight="1" x14ac:dyDescent="0.2">
      <c r="A142" s="152">
        <f t="shared" ref="A142" ca="1" si="129">B142-1</f>
        <v>42281</v>
      </c>
      <c r="B142" s="152">
        <f t="shared" ref="B142" ca="1" si="130">C142-1</f>
        <v>42282</v>
      </c>
      <c r="C142" s="152">
        <f t="shared" ref="C142" ca="1" si="131">D142-1</f>
        <v>42283</v>
      </c>
      <c r="D142" s="152">
        <f t="shared" ref="D142" ca="1" si="132">E142-1</f>
        <v>42284</v>
      </c>
      <c r="E142" s="152">
        <f t="shared" ref="E142" ca="1" si="133">F142-1</f>
        <v>42285</v>
      </c>
      <c r="F142" s="152">
        <f t="shared" ref="F142" ca="1" si="134">G142-1</f>
        <v>42286</v>
      </c>
      <c r="G142" s="176">
        <f ca="1">A145-1</f>
        <v>42287</v>
      </c>
      <c r="H142" s="100"/>
      <c r="S142" s="86"/>
      <c r="T142" s="86"/>
      <c r="U142" s="86"/>
      <c r="V142" s="86"/>
      <c r="W142" s="86"/>
      <c r="X142" s="86"/>
    </row>
    <row r="143" spans="1:24" ht="12.75" customHeight="1" x14ac:dyDescent="0.2">
      <c r="A143" s="150"/>
      <c r="B143" s="150"/>
      <c r="C143" s="183"/>
      <c r="D143" s="149"/>
      <c r="E143" s="184"/>
      <c r="F143" s="148"/>
      <c r="G143" s="184"/>
      <c r="H143" s="100"/>
      <c r="S143" s="86"/>
      <c r="T143" s="86"/>
      <c r="U143" s="86"/>
      <c r="V143" s="86"/>
      <c r="W143" s="86"/>
      <c r="X143" s="86"/>
    </row>
    <row r="144" spans="1:24" ht="39.75" customHeight="1" x14ac:dyDescent="0.2">
      <c r="A144" s="54"/>
      <c r="B144" s="54"/>
      <c r="C144" s="54"/>
      <c r="D144" s="54"/>
      <c r="E144" s="54"/>
      <c r="F144" s="54"/>
      <c r="G144" s="103"/>
      <c r="H144" s="100"/>
      <c r="S144" s="87">
        <f>SUM(A144:G144)</f>
        <v>0</v>
      </c>
      <c r="T144" s="87">
        <f>COUNTIF(A144:G144,"0")</f>
        <v>0</v>
      </c>
      <c r="U144" s="88">
        <f ca="1">(IF(B100=1,COUNTIF(A144:G144,"&gt;4"),COUNTIF(A144:G144,"&gt;=4")))</f>
        <v>0</v>
      </c>
      <c r="V144" s="88">
        <f>COUNTIF(A144:G144,"&gt;0")</f>
        <v>0</v>
      </c>
      <c r="W144" s="88">
        <f>T144+V144</f>
        <v>0</v>
      </c>
      <c r="X144" s="86"/>
    </row>
    <row r="145" spans="1:24" ht="20.25" customHeight="1" x14ac:dyDescent="0.2">
      <c r="A145" s="152">
        <f t="shared" ref="A145" ca="1" si="135">B145-1</f>
        <v>42288</v>
      </c>
      <c r="B145" s="152">
        <f t="shared" ref="B145" ca="1" si="136">C145-1</f>
        <v>42289</v>
      </c>
      <c r="C145" s="152">
        <f t="shared" ref="C145" ca="1" si="137">D145-1</f>
        <v>42290</v>
      </c>
      <c r="D145" s="152">
        <f t="shared" ref="D145" ca="1" si="138">E145-1</f>
        <v>42291</v>
      </c>
      <c r="E145" s="152">
        <f t="shared" ref="E145" ca="1" si="139">F145-1</f>
        <v>42292</v>
      </c>
      <c r="F145" s="152">
        <f t="shared" ref="F145" ca="1" si="140">G145-1</f>
        <v>42293</v>
      </c>
      <c r="G145" s="176">
        <f ca="1">A148-1</f>
        <v>42294</v>
      </c>
      <c r="H145" s="100"/>
      <c r="S145" s="86"/>
      <c r="T145" s="86"/>
      <c r="U145" s="86"/>
      <c r="V145" s="86"/>
      <c r="W145" s="86"/>
      <c r="X145" s="86"/>
    </row>
    <row r="146" spans="1:24" ht="12.75" customHeight="1" x14ac:dyDescent="0.2">
      <c r="A146" s="150"/>
      <c r="B146" s="150"/>
      <c r="C146" s="183"/>
      <c r="D146" s="149"/>
      <c r="E146" s="184"/>
      <c r="F146" s="148"/>
      <c r="G146" s="184"/>
      <c r="H146" s="100"/>
      <c r="S146" s="86"/>
      <c r="T146" s="86"/>
      <c r="U146" s="86"/>
      <c r="V146" s="86"/>
      <c r="W146" s="86"/>
      <c r="X146" s="86"/>
    </row>
    <row r="147" spans="1:24" ht="39.75" customHeight="1" x14ac:dyDescent="0.2">
      <c r="A147" s="54"/>
      <c r="B147" s="54"/>
      <c r="C147" s="54"/>
      <c r="D147" s="54"/>
      <c r="E147" s="54"/>
      <c r="F147" s="54"/>
      <c r="G147" s="103"/>
      <c r="H147" s="100"/>
      <c r="S147" s="87">
        <f>SUM(A147:G147)</f>
        <v>0</v>
      </c>
      <c r="T147" s="87">
        <f>COUNTIF(A147:G147,"0")</f>
        <v>0</v>
      </c>
      <c r="U147" s="88">
        <f ca="1">(IF(B103=1,COUNTIF(A147:G147,"&gt;4"),COUNTIF(A147:G147,"&gt;=4")))</f>
        <v>0</v>
      </c>
      <c r="V147" s="88">
        <f>COUNTIF(A147:G147,"&gt;0")</f>
        <v>0</v>
      </c>
      <c r="W147" s="88">
        <f>T147+V147</f>
        <v>0</v>
      </c>
      <c r="X147" s="86"/>
    </row>
    <row r="148" spans="1:24" ht="20.25" customHeight="1" x14ac:dyDescent="0.2">
      <c r="A148" s="152">
        <f t="shared" ref="A148" ca="1" si="141">B148-1</f>
        <v>42295</v>
      </c>
      <c r="B148" s="152">
        <f t="shared" ref="B148" ca="1" si="142">C148-1</f>
        <v>42296</v>
      </c>
      <c r="C148" s="152">
        <f t="shared" ref="C148" ca="1" si="143">D148-1</f>
        <v>42297</v>
      </c>
      <c r="D148" s="152">
        <f t="shared" ref="D148" ca="1" si="144">E148-1</f>
        <v>42298</v>
      </c>
      <c r="E148" s="152">
        <f t="shared" ref="E148" ca="1" si="145">F148-1</f>
        <v>42299</v>
      </c>
      <c r="F148" s="152">
        <f t="shared" ref="F148" ca="1" si="146">G148-1</f>
        <v>42300</v>
      </c>
      <c r="G148" s="176">
        <f ca="1">A151-1</f>
        <v>42301</v>
      </c>
      <c r="H148" s="100"/>
      <c r="S148" s="86"/>
      <c r="T148" s="86"/>
      <c r="U148" s="86"/>
      <c r="V148" s="86"/>
      <c r="W148" s="86"/>
      <c r="X148" s="86"/>
    </row>
    <row r="149" spans="1:24" ht="12.75" customHeight="1" x14ac:dyDescent="0.2">
      <c r="A149" s="150"/>
      <c r="B149" s="150"/>
      <c r="C149" s="183"/>
      <c r="D149" s="149"/>
      <c r="E149" s="184"/>
      <c r="F149" s="148"/>
      <c r="G149" s="184"/>
      <c r="H149" s="100"/>
      <c r="S149" s="86"/>
      <c r="T149" s="86"/>
      <c r="U149" s="86"/>
      <c r="V149" s="86"/>
      <c r="W149" s="86"/>
      <c r="X149" s="86"/>
    </row>
    <row r="150" spans="1:24" ht="39.75" customHeight="1" x14ac:dyDescent="0.2">
      <c r="A150" s="54"/>
      <c r="B150" s="54"/>
      <c r="C150" s="54"/>
      <c r="D150" s="54"/>
      <c r="E150" s="54"/>
      <c r="F150" s="54"/>
      <c r="G150" s="103"/>
      <c r="H150" s="100"/>
      <c r="S150" s="87">
        <f>SUM(A150:G150)</f>
        <v>0</v>
      </c>
      <c r="T150" s="87">
        <f>COUNTIF(A150:G150,"0")</f>
        <v>0</v>
      </c>
      <c r="U150" s="88">
        <f ca="1">(IF(B106=1,COUNTIF(A150:G150,"&gt;4"),COUNTIF(A150:G150,"&gt;=4")))</f>
        <v>0</v>
      </c>
      <c r="V150" s="88">
        <f>COUNTIF(A150:G150,"&gt;0")</f>
        <v>0</v>
      </c>
      <c r="W150" s="88">
        <f>T150+V150</f>
        <v>0</v>
      </c>
      <c r="X150" s="86"/>
    </row>
    <row r="151" spans="1:24" ht="20.25" customHeight="1" x14ac:dyDescent="0.2">
      <c r="A151" s="152">
        <f t="shared" ref="A151" ca="1" si="147">B151-1</f>
        <v>42302</v>
      </c>
      <c r="B151" s="152">
        <f t="shared" ref="B151" ca="1" si="148">C151-1</f>
        <v>42303</v>
      </c>
      <c r="C151" s="152">
        <f t="shared" ref="C151" ca="1" si="149">D151-1</f>
        <v>42304</v>
      </c>
      <c r="D151" s="152">
        <f t="shared" ref="D151" ca="1" si="150">E151-1</f>
        <v>42305</v>
      </c>
      <c r="E151" s="152">
        <f t="shared" ref="E151" ca="1" si="151">F151-1</f>
        <v>42306</v>
      </c>
      <c r="F151" s="152">
        <f t="shared" ref="F151" ca="1" si="152">G151-1</f>
        <v>42307</v>
      </c>
      <c r="G151" s="176">
        <f ca="1">A154-1</f>
        <v>42308</v>
      </c>
      <c r="H151" s="100"/>
      <c r="S151" s="86"/>
      <c r="T151" s="86"/>
      <c r="U151" s="86"/>
      <c r="V151" s="86"/>
      <c r="W151" s="86"/>
      <c r="X151" s="86"/>
    </row>
    <row r="152" spans="1:24" ht="12.75" customHeight="1" x14ac:dyDescent="0.2">
      <c r="A152" s="150"/>
      <c r="B152" s="150"/>
      <c r="C152" s="183"/>
      <c r="D152" s="149"/>
      <c r="E152" s="184"/>
      <c r="F152" s="148"/>
      <c r="G152" s="184"/>
      <c r="H152" s="100"/>
      <c r="S152" s="86"/>
      <c r="T152" s="86"/>
      <c r="U152" s="86"/>
      <c r="V152" s="86"/>
      <c r="W152" s="86"/>
      <c r="X152" s="86"/>
    </row>
    <row r="153" spans="1:24" ht="39.75" customHeight="1" x14ac:dyDescent="0.2">
      <c r="A153" s="54"/>
      <c r="B153" s="54"/>
      <c r="C153" s="54"/>
      <c r="D153" s="54"/>
      <c r="E153" s="54"/>
      <c r="F153" s="54"/>
      <c r="G153" s="103"/>
      <c r="H153" s="100"/>
      <c r="S153" s="87">
        <f>SUM(A153:G153)</f>
        <v>0</v>
      </c>
      <c r="T153" s="87">
        <f>COUNTIF(A153:G153,"0")</f>
        <v>0</v>
      </c>
      <c r="U153" s="88">
        <f ca="1">(IF(B109=1,COUNTIF(A153:G153,"&gt;4"),COUNTIF(A153:G153,"&gt;=4")))</f>
        <v>0</v>
      </c>
      <c r="V153" s="88">
        <f>COUNTIF(A153:G153,"&gt;0")</f>
        <v>0</v>
      </c>
      <c r="W153" s="88">
        <f>T153+V153</f>
        <v>0</v>
      </c>
      <c r="X153" s="86"/>
    </row>
    <row r="154" spans="1:24" ht="20.25" customHeight="1" x14ac:dyDescent="0.2">
      <c r="A154" s="152">
        <f t="shared" ref="A154" ca="1" si="153">B154-1</f>
        <v>42309</v>
      </c>
      <c r="B154" s="152">
        <f t="shared" ref="B154" ca="1" si="154">C154-1</f>
        <v>42310</v>
      </c>
      <c r="C154" s="152">
        <f t="shared" ref="C154" ca="1" si="155">D154-1</f>
        <v>42311</v>
      </c>
      <c r="D154" s="152">
        <f t="shared" ref="D154" ca="1" si="156">E154-1</f>
        <v>42312</v>
      </c>
      <c r="E154" s="152">
        <f t="shared" ref="E154" ca="1" si="157">F154-1</f>
        <v>42313</v>
      </c>
      <c r="F154" s="152">
        <f t="shared" ref="F154" ca="1" si="158">G154-1</f>
        <v>42314</v>
      </c>
      <c r="G154" s="176">
        <f ca="1">A157-1</f>
        <v>42315</v>
      </c>
      <c r="H154" s="100"/>
      <c r="S154" s="86"/>
      <c r="T154" s="86"/>
      <c r="U154" s="86"/>
      <c r="V154" s="86"/>
      <c r="W154" s="86"/>
      <c r="X154" s="86"/>
    </row>
    <row r="155" spans="1:24" ht="12.75" customHeight="1" x14ac:dyDescent="0.2">
      <c r="A155" s="150"/>
      <c r="B155" s="150"/>
      <c r="C155" s="183"/>
      <c r="D155" s="149"/>
      <c r="E155" s="184"/>
      <c r="F155" s="148"/>
      <c r="G155" s="184"/>
      <c r="H155" s="100"/>
      <c r="S155" s="86"/>
      <c r="T155" s="86"/>
      <c r="U155" s="86"/>
      <c r="V155" s="86"/>
      <c r="W155" s="86"/>
      <c r="X155" s="86"/>
    </row>
    <row r="156" spans="1:24" ht="39.75" customHeight="1" x14ac:dyDescent="0.2">
      <c r="A156" s="54"/>
      <c r="B156" s="54"/>
      <c r="C156" s="54"/>
      <c r="D156" s="54"/>
      <c r="E156" s="54"/>
      <c r="F156" s="54"/>
      <c r="G156" s="103"/>
      <c r="H156" s="100"/>
      <c r="S156" s="87">
        <f>SUM(A156:G156)</f>
        <v>0</v>
      </c>
      <c r="T156" s="87">
        <f>COUNTIF(A156:G156,"0")</f>
        <v>0</v>
      </c>
      <c r="U156" s="88">
        <f ca="1">(IF(B112=1,COUNTIF(A156:G156,"&gt;4"),COUNTIF(A156:G156,"&gt;=4")))</f>
        <v>0</v>
      </c>
      <c r="V156" s="88">
        <f>COUNTIF(A156:G156,"&gt;0")</f>
        <v>0</v>
      </c>
      <c r="W156" s="88">
        <f>T156+V156</f>
        <v>0</v>
      </c>
      <c r="X156" s="86"/>
    </row>
    <row r="157" spans="1:24" ht="20.25" customHeight="1" x14ac:dyDescent="0.2">
      <c r="A157" s="152">
        <f t="shared" ref="A157" ca="1" si="159">B157-1</f>
        <v>42316</v>
      </c>
      <c r="B157" s="152">
        <f t="shared" ref="B157" ca="1" si="160">C157-1</f>
        <v>42317</v>
      </c>
      <c r="C157" s="152">
        <f t="shared" ref="C157" ca="1" si="161">D157-1</f>
        <v>42318</v>
      </c>
      <c r="D157" s="152">
        <f t="shared" ref="D157" ca="1" si="162">E157-1</f>
        <v>42319</v>
      </c>
      <c r="E157" s="152">
        <f t="shared" ref="E157" ca="1" si="163">F157-1</f>
        <v>42320</v>
      </c>
      <c r="F157" s="152">
        <f t="shared" ref="F157" ca="1" si="164">G157-1</f>
        <v>42321</v>
      </c>
      <c r="G157" s="176">
        <f ca="1">A160-1</f>
        <v>42322</v>
      </c>
      <c r="H157" s="100"/>
      <c r="S157" s="86"/>
      <c r="T157" s="86"/>
      <c r="U157" s="86"/>
      <c r="V157" s="86"/>
      <c r="W157" s="86"/>
      <c r="X157" s="86"/>
    </row>
    <row r="158" spans="1:24" ht="12.75" customHeight="1" x14ac:dyDescent="0.2">
      <c r="A158" s="150"/>
      <c r="B158" s="150"/>
      <c r="C158" s="183"/>
      <c r="D158" s="149"/>
      <c r="E158" s="184"/>
      <c r="F158" s="148"/>
      <c r="G158" s="184"/>
      <c r="H158" s="100"/>
      <c r="S158" s="86"/>
      <c r="T158" s="86"/>
      <c r="U158" s="86"/>
      <c r="V158" s="86"/>
      <c r="W158" s="86"/>
      <c r="X158" s="86"/>
    </row>
    <row r="159" spans="1:24" ht="39.75" customHeight="1" x14ac:dyDescent="0.2">
      <c r="A159" s="54"/>
      <c r="B159" s="54"/>
      <c r="C159" s="54"/>
      <c r="D159" s="54"/>
      <c r="E159" s="54"/>
      <c r="F159" s="54"/>
      <c r="G159" s="103"/>
      <c r="H159" s="100"/>
      <c r="S159" s="87">
        <f>SUM(A159:G159)</f>
        <v>0</v>
      </c>
      <c r="T159" s="87">
        <f>COUNTIF(A159:G159,"0")</f>
        <v>0</v>
      </c>
      <c r="U159" s="88">
        <f ca="1">(IF(B115=1,COUNTIF(A159:G159,"&gt;4"),COUNTIF(A159:G159,"&gt;=4")))</f>
        <v>0</v>
      </c>
      <c r="V159" s="88">
        <f>COUNTIF(A159:G159,"&gt;0")</f>
        <v>0</v>
      </c>
      <c r="W159" s="88">
        <f>T159+V159</f>
        <v>0</v>
      </c>
      <c r="X159" s="86"/>
    </row>
    <row r="160" spans="1:24" ht="20.25" customHeight="1" x14ac:dyDescent="0.2">
      <c r="A160" s="152">
        <f t="shared" ref="A160" ca="1" si="165">B160-1</f>
        <v>42323</v>
      </c>
      <c r="B160" s="152">
        <f t="shared" ref="B160" ca="1" si="166">C160-1</f>
        <v>42324</v>
      </c>
      <c r="C160" s="152">
        <f t="shared" ref="C160" ca="1" si="167">D160-1</f>
        <v>42325</v>
      </c>
      <c r="D160" s="152">
        <f t="shared" ref="D160" ca="1" si="168">E160-1</f>
        <v>42326</v>
      </c>
      <c r="E160" s="152">
        <f t="shared" ref="E160" ca="1" si="169">F160-1</f>
        <v>42327</v>
      </c>
      <c r="F160" s="152">
        <f t="shared" ref="F160" ca="1" si="170">G160-1</f>
        <v>42328</v>
      </c>
      <c r="G160" s="176">
        <f ca="1">A163-1</f>
        <v>42329</v>
      </c>
      <c r="H160" s="100"/>
      <c r="S160" s="86"/>
      <c r="T160" s="86"/>
      <c r="U160" s="86"/>
      <c r="V160" s="86"/>
      <c r="W160" s="86"/>
      <c r="X160" s="86"/>
    </row>
    <row r="161" spans="1:24" ht="12.75" customHeight="1" x14ac:dyDescent="0.2">
      <c r="A161" s="150"/>
      <c r="B161" s="150"/>
      <c r="C161" s="183"/>
      <c r="D161" s="149"/>
      <c r="E161" s="184"/>
      <c r="F161" s="148"/>
      <c r="G161" s="184"/>
      <c r="H161" s="100"/>
      <c r="S161" s="86"/>
      <c r="T161" s="86"/>
      <c r="U161" s="86"/>
      <c r="V161" s="86"/>
      <c r="W161" s="86"/>
      <c r="X161" s="86"/>
    </row>
    <row r="162" spans="1:24" ht="39.75" customHeight="1" x14ac:dyDescent="0.2">
      <c r="A162" s="54"/>
      <c r="B162" s="54"/>
      <c r="C162" s="54"/>
      <c r="D162" s="54"/>
      <c r="E162" s="54"/>
      <c r="F162" s="54"/>
      <c r="G162" s="103"/>
      <c r="H162" s="100"/>
      <c r="S162" s="87">
        <f>SUM(A162:G162)</f>
        <v>0</v>
      </c>
      <c r="T162" s="87">
        <f>COUNTIF(A162:G162,"0")</f>
        <v>0</v>
      </c>
      <c r="U162" s="88">
        <f ca="1">(IF(B118=1,COUNTIF(A162:G162,"&gt;4"),COUNTIF(A162:G162,"&gt;=4")))</f>
        <v>0</v>
      </c>
      <c r="V162" s="88">
        <f>COUNTIF(A162:G162,"&gt;0")</f>
        <v>0</v>
      </c>
      <c r="W162" s="88">
        <f>T162+V162</f>
        <v>0</v>
      </c>
      <c r="X162" s="86"/>
    </row>
    <row r="163" spans="1:24" ht="20.25" customHeight="1" x14ac:dyDescent="0.2">
      <c r="A163" s="152">
        <f t="shared" ref="A163" ca="1" si="171">B163-1</f>
        <v>42330</v>
      </c>
      <c r="B163" s="152">
        <f t="shared" ref="B163" ca="1" si="172">C163-1</f>
        <v>42331</v>
      </c>
      <c r="C163" s="152">
        <f t="shared" ref="C163" ca="1" si="173">D163-1</f>
        <v>42332</v>
      </c>
      <c r="D163" s="152">
        <f t="shared" ref="D163" ca="1" si="174">E163-1</f>
        <v>42333</v>
      </c>
      <c r="E163" s="152">
        <f t="shared" ref="E163" ca="1" si="175">F163-1</f>
        <v>42334</v>
      </c>
      <c r="F163" s="152">
        <f t="shared" ref="F163" ca="1" si="176">G163-1</f>
        <v>42335</v>
      </c>
      <c r="G163" s="176">
        <f ca="1">A166-1</f>
        <v>42336</v>
      </c>
      <c r="H163" s="100"/>
      <c r="S163" s="86"/>
      <c r="T163" s="86"/>
      <c r="U163" s="86"/>
      <c r="V163" s="86"/>
      <c r="W163" s="86"/>
      <c r="X163" s="86"/>
    </row>
    <row r="164" spans="1:24" ht="12.75" customHeight="1" x14ac:dyDescent="0.2">
      <c r="A164" s="150"/>
      <c r="B164" s="150"/>
      <c r="C164" s="183"/>
      <c r="D164" s="149"/>
      <c r="E164" s="184"/>
      <c r="F164" s="148"/>
      <c r="G164" s="184"/>
      <c r="H164" s="100"/>
      <c r="S164" s="86"/>
      <c r="T164" s="86"/>
      <c r="U164" s="86"/>
      <c r="V164" s="86"/>
      <c r="W164" s="86"/>
      <c r="X164" s="86"/>
    </row>
    <row r="165" spans="1:24" ht="39.75" customHeight="1" x14ac:dyDescent="0.2">
      <c r="A165" s="54"/>
      <c r="B165" s="54"/>
      <c r="C165" s="54"/>
      <c r="D165" s="54"/>
      <c r="E165" s="54"/>
      <c r="F165" s="54"/>
      <c r="G165" s="103"/>
      <c r="H165" s="100"/>
      <c r="S165" s="87">
        <f>SUM(A165:G165)</f>
        <v>0</v>
      </c>
      <c r="T165" s="87">
        <f>COUNTIF(A165:G165,"0")</f>
        <v>0</v>
      </c>
      <c r="U165" s="88">
        <f ca="1">(IF(B121=1,COUNTIF(A165:G165,"&gt;4"),COUNTIF(A165:G165,"&gt;=4")))</f>
        <v>0</v>
      </c>
      <c r="V165" s="88">
        <f>COUNTIF(A165:G165,"&gt;0")</f>
        <v>0</v>
      </c>
      <c r="W165" s="88">
        <f>T165+V165</f>
        <v>0</v>
      </c>
      <c r="X165" s="86"/>
    </row>
    <row r="166" spans="1:24" ht="20.25" customHeight="1" x14ac:dyDescent="0.2">
      <c r="A166" s="152">
        <f t="shared" ref="A166" ca="1" si="177">B166-1</f>
        <v>42337</v>
      </c>
      <c r="B166" s="152">
        <f t="shared" ref="B166" ca="1" si="178">C166-1</f>
        <v>42338</v>
      </c>
      <c r="C166" s="152">
        <f t="shared" ref="C166" ca="1" si="179">D166-1</f>
        <v>42339</v>
      </c>
      <c r="D166" s="152">
        <f t="shared" ref="D166" ca="1" si="180">E166-1</f>
        <v>42340</v>
      </c>
      <c r="E166" s="152">
        <f t="shared" ref="E166" ca="1" si="181">F166-1</f>
        <v>42341</v>
      </c>
      <c r="F166" s="152">
        <f t="shared" ref="F166" ca="1" si="182">G166-1</f>
        <v>42342</v>
      </c>
      <c r="G166" s="176">
        <f ca="1">E6</f>
        <v>42343</v>
      </c>
      <c r="H166" s="100"/>
      <c r="S166" s="86"/>
      <c r="T166" s="86"/>
      <c r="U166" s="86"/>
      <c r="V166" s="86"/>
      <c r="W166" s="86"/>
      <c r="X166" s="86"/>
    </row>
    <row r="167" spans="1:24" ht="12.75" customHeight="1" x14ac:dyDescent="0.2">
      <c r="A167" s="150"/>
      <c r="B167" s="150"/>
      <c r="C167" s="183"/>
      <c r="D167" s="149"/>
      <c r="E167" s="184"/>
      <c r="F167" s="148"/>
      <c r="G167" s="184"/>
      <c r="H167" s="100"/>
      <c r="S167" s="86"/>
      <c r="T167" s="86"/>
      <c r="U167" s="86"/>
      <c r="V167" s="86"/>
      <c r="W167" s="86"/>
      <c r="X167" s="86"/>
    </row>
    <row r="168" spans="1:24" ht="39.75" customHeight="1" thickBot="1" x14ac:dyDescent="0.25">
      <c r="A168" s="54"/>
      <c r="B168" s="54"/>
      <c r="C168" s="54"/>
      <c r="D168" s="54"/>
      <c r="E168" s="54"/>
      <c r="F168" s="54"/>
      <c r="G168" s="103"/>
      <c r="H168" s="100"/>
      <c r="S168" s="87">
        <f>SUM(A168:G168)</f>
        <v>0</v>
      </c>
      <c r="T168" s="87">
        <f>COUNTIF(A168:G168,"0")</f>
        <v>0</v>
      </c>
      <c r="U168" s="88">
        <f ca="1">(IF(B124=1,COUNTIF(A168:G168,"&gt;4"),COUNTIF(A168:G168,"&gt;=4")))</f>
        <v>0</v>
      </c>
      <c r="V168" s="88">
        <f>COUNTIF(A168:G168,"&gt;0")</f>
        <v>0</v>
      </c>
      <c r="W168" s="88">
        <f>T168+V168</f>
        <v>0</v>
      </c>
      <c r="X168" s="86"/>
    </row>
    <row r="169" spans="1:24" ht="23.25" customHeight="1" x14ac:dyDescent="0.25">
      <c r="A169" s="210" t="s">
        <v>198</v>
      </c>
      <c r="B169" s="211"/>
      <c r="C169" s="211"/>
      <c r="D169" s="211"/>
      <c r="E169" s="211"/>
      <c r="F169" s="211"/>
      <c r="G169" s="211"/>
      <c r="H169" s="199"/>
      <c r="S169" s="87"/>
      <c r="T169" s="87"/>
      <c r="U169" s="88"/>
      <c r="V169" s="88"/>
      <c r="W169" s="88"/>
      <c r="X169" s="86"/>
    </row>
    <row r="170" spans="1:24" ht="25.5" customHeight="1" thickBot="1" x14ac:dyDescent="0.25">
      <c r="A170" s="212" t="s">
        <v>199</v>
      </c>
      <c r="B170" s="213"/>
      <c r="C170" s="213"/>
      <c r="D170" s="213"/>
      <c r="E170" s="213"/>
      <c r="F170" s="213"/>
      <c r="G170" s="213"/>
      <c r="H170" s="201"/>
      <c r="J170" s="86">
        <v>1</v>
      </c>
      <c r="S170" s="87"/>
      <c r="T170" s="87"/>
      <c r="U170" s="88"/>
      <c r="V170" s="88"/>
      <c r="W170" s="88"/>
      <c r="X170" s="86"/>
    </row>
    <row r="171" spans="1:24" ht="26.25" customHeight="1" thickBot="1" x14ac:dyDescent="0.3">
      <c r="A171" s="203" t="s">
        <v>195</v>
      </c>
      <c r="B171" s="200"/>
      <c r="C171" s="200"/>
      <c r="D171" s="200"/>
      <c r="E171" s="200"/>
      <c r="F171" s="200"/>
      <c r="G171" s="200"/>
      <c r="H171" s="208"/>
      <c r="J171" s="86">
        <v>2</v>
      </c>
      <c r="S171" s="87"/>
      <c r="T171" s="87"/>
      <c r="U171" s="88"/>
      <c r="V171" s="88"/>
      <c r="W171" s="88"/>
      <c r="X171" s="86"/>
    </row>
    <row r="172" spans="1:24" ht="27" customHeight="1" x14ac:dyDescent="0.25">
      <c r="A172" s="203" t="s">
        <v>196</v>
      </c>
      <c r="B172" s="200"/>
      <c r="C172" s="200"/>
      <c r="D172" s="200"/>
      <c r="E172" s="200"/>
      <c r="F172" s="200"/>
      <c r="G172" s="200"/>
      <c r="H172" s="205"/>
      <c r="J172" s="86">
        <v>3</v>
      </c>
      <c r="S172" s="87"/>
      <c r="T172" s="87"/>
      <c r="U172" s="88"/>
      <c r="V172" s="88"/>
      <c r="W172" s="88"/>
      <c r="X172" s="86"/>
    </row>
    <row r="173" spans="1:24" ht="26.25" customHeight="1" thickBot="1" x14ac:dyDescent="0.3">
      <c r="A173" s="204" t="s">
        <v>197</v>
      </c>
      <c r="B173" s="202"/>
      <c r="C173" s="202"/>
      <c r="D173" s="202"/>
      <c r="E173" s="202"/>
      <c r="F173" s="202"/>
      <c r="G173" s="202"/>
      <c r="H173" s="206"/>
      <c r="S173" s="87"/>
      <c r="T173" s="87"/>
      <c r="U173" s="88"/>
      <c r="V173" s="88"/>
      <c r="W173" s="88"/>
      <c r="X173" s="86"/>
    </row>
    <row r="174" spans="1:24" x14ac:dyDescent="0.2">
      <c r="A174" s="21"/>
      <c r="B174" s="21"/>
      <c r="C174" s="21"/>
      <c r="D174" s="21"/>
      <c r="E174" s="21"/>
      <c r="F174" s="21"/>
      <c r="G174" s="21"/>
      <c r="H174" s="16"/>
      <c r="I174" s="86"/>
      <c r="J174" s="86"/>
      <c r="K174" s="86"/>
      <c r="L174" s="86"/>
      <c r="M174" s="86"/>
      <c r="N174" s="86"/>
    </row>
    <row r="175" spans="1:24" ht="19.5" x14ac:dyDescent="0.2">
      <c r="A175" s="25"/>
      <c r="B175" s="25"/>
      <c r="C175" s="25"/>
      <c r="D175" s="41" t="s">
        <v>161</v>
      </c>
      <c r="E175" s="25"/>
      <c r="F175" s="25"/>
      <c r="G175" s="25"/>
      <c r="H175" s="16"/>
    </row>
    <row r="176" spans="1:24" x14ac:dyDescent="0.2">
      <c r="A176" s="21"/>
      <c r="B176" s="21"/>
      <c r="C176" s="21"/>
      <c r="D176" s="21"/>
      <c r="E176" s="21"/>
      <c r="F176" s="21"/>
      <c r="G176" s="21"/>
      <c r="H176" s="16"/>
    </row>
    <row r="183" spans="1:55" x14ac:dyDescent="0.2">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c r="AI183" s="94"/>
      <c r="AJ183" s="86"/>
      <c r="AK183" s="86"/>
      <c r="AL183" s="86"/>
      <c r="AM183" s="86"/>
      <c r="AN183" s="86"/>
      <c r="AO183" s="86"/>
      <c r="AP183" s="86"/>
      <c r="AQ183" s="86"/>
      <c r="AR183" s="86"/>
      <c r="AS183" s="86"/>
      <c r="AT183" s="86"/>
      <c r="AU183" s="86"/>
      <c r="AV183" s="86"/>
      <c r="AW183" s="86"/>
      <c r="AX183" s="86"/>
      <c r="AY183" s="86"/>
      <c r="AZ183" s="86"/>
      <c r="BA183" s="86"/>
      <c r="BB183" s="86"/>
      <c r="BC183" s="86"/>
    </row>
    <row r="184" spans="1:55" ht="25.5" x14ac:dyDescent="0.2">
      <c r="A184" s="94" t="s">
        <v>80</v>
      </c>
      <c r="B184" s="94"/>
      <c r="C184" s="94"/>
      <c r="D184" s="94"/>
      <c r="E184" s="94"/>
      <c r="F184" s="94"/>
      <c r="G184" s="94"/>
      <c r="H184" s="96"/>
      <c r="I184" s="94"/>
      <c r="J184" s="94"/>
      <c r="K184" s="94"/>
      <c r="L184" s="94"/>
      <c r="M184" s="94"/>
      <c r="N184" s="94"/>
      <c r="O184" s="86"/>
      <c r="P184" s="86"/>
      <c r="Q184" s="94"/>
      <c r="R184" s="94"/>
      <c r="S184" s="94"/>
      <c r="T184" s="94"/>
      <c r="U184" s="94"/>
      <c r="V184" s="94"/>
      <c r="W184" s="94"/>
      <c r="X184" s="94"/>
      <c r="Y184" s="96"/>
      <c r="Z184" s="97"/>
      <c r="AA184" s="86"/>
      <c r="AB184" s="86"/>
      <c r="AC184" s="86"/>
      <c r="AD184" s="86"/>
      <c r="AE184" s="86"/>
      <c r="AF184" s="86"/>
      <c r="AG184" s="86"/>
      <c r="AH184" s="86"/>
      <c r="AI184" s="86"/>
      <c r="AJ184" s="86"/>
      <c r="AK184" s="86"/>
      <c r="AL184" s="86"/>
      <c r="AM184" s="86"/>
      <c r="AN184" s="86"/>
      <c r="AO184" s="86"/>
      <c r="AP184" s="86"/>
      <c r="AQ184" s="86"/>
      <c r="AR184" s="86"/>
      <c r="AS184" s="86"/>
      <c r="AT184" s="86"/>
      <c r="AU184" s="86"/>
      <c r="AV184" s="86"/>
      <c r="AW184" s="86"/>
      <c r="AX184" s="86"/>
      <c r="AY184" s="86"/>
      <c r="AZ184" s="86"/>
      <c r="BA184" s="86"/>
      <c r="BB184" s="95" t="s">
        <v>81</v>
      </c>
      <c r="BC184" s="95">
        <v>0</v>
      </c>
    </row>
    <row r="185" spans="1:55" x14ac:dyDescent="0.2">
      <c r="A185" s="94">
        <f>COUNTIF(A12:G12,"0")</f>
        <v>0</v>
      </c>
      <c r="B185" s="94">
        <f>COUNTIF(A15:G15,"0")</f>
        <v>0</v>
      </c>
      <c r="C185" s="94">
        <f>COUNTIF(A18:G18,"0")</f>
        <v>0</v>
      </c>
      <c r="D185" s="94">
        <f>COUNTIF(A21:G21,"0")</f>
        <v>0</v>
      </c>
      <c r="E185" s="94">
        <f>COUNTIF(A24:G24,"0")</f>
        <v>0</v>
      </c>
      <c r="F185" s="94">
        <f>COUNTIF(A27:G27,"0")</f>
        <v>0</v>
      </c>
      <c r="G185" s="94">
        <f>COUNTIF(A30:G30,"0")</f>
        <v>0</v>
      </c>
      <c r="H185" s="94">
        <f>COUNTIF(A33:G33,"0")</f>
        <v>0</v>
      </c>
      <c r="I185" s="94">
        <f>COUNTIF(A36:G36,"0")</f>
        <v>0</v>
      </c>
      <c r="J185" s="94">
        <f>COUNTIF(A39:G39,"0")</f>
        <v>0</v>
      </c>
      <c r="K185" s="94">
        <f>COUNTIF(A42:G42,"0")</f>
        <v>0</v>
      </c>
      <c r="L185" s="94">
        <f>COUNTIF(A45:G45,"0")</f>
        <v>0</v>
      </c>
      <c r="M185" s="94">
        <f>COUNTIF(A48:G48,"0")</f>
        <v>0</v>
      </c>
      <c r="N185" s="94">
        <f>COUNTIF(A51:G51,"0")</f>
        <v>0</v>
      </c>
      <c r="O185" s="94">
        <f>COUNTIF(A54:G54,"0")</f>
        <v>0</v>
      </c>
      <c r="P185" s="94">
        <f>COUNTIF(A57:G57,"0")</f>
        <v>0</v>
      </c>
      <c r="Q185" s="94">
        <f>COUNTIF(A60:G60,"0")</f>
        <v>0</v>
      </c>
      <c r="R185" s="94">
        <f>COUNTIF(A63:G63,"0")</f>
        <v>0</v>
      </c>
      <c r="S185" s="94">
        <f>COUNTIF(A66:G66,"0")</f>
        <v>0</v>
      </c>
      <c r="T185" s="94">
        <f>COUNTIF(A69:G69,"0")</f>
        <v>0</v>
      </c>
      <c r="U185" s="94">
        <f>COUNTIF(A72:G72,"0")</f>
        <v>0</v>
      </c>
      <c r="V185" s="94">
        <f>COUNTIF(A75:G75,"0")</f>
        <v>0</v>
      </c>
      <c r="W185" s="94">
        <f>COUNTIF(A78:G78,"0")</f>
        <v>0</v>
      </c>
      <c r="X185" s="94">
        <f>COUNTIF(A81:G81,"0")</f>
        <v>0</v>
      </c>
      <c r="Y185" s="94">
        <f>COUNTIF(A84:G84,"0")</f>
        <v>0</v>
      </c>
      <c r="Z185" s="94">
        <f>COUNTIF(A87:G87,"0")</f>
        <v>0</v>
      </c>
      <c r="AA185" s="94">
        <f>COUNTIF(A90:G90,"0")</f>
        <v>0</v>
      </c>
      <c r="AB185" s="94">
        <f>COUNTIF($A$93:$G$93,"0")</f>
        <v>0</v>
      </c>
      <c r="AC185" s="94">
        <f>COUNTIF($A$96:$G$96,"0")</f>
        <v>0</v>
      </c>
      <c r="AD185" s="94">
        <f>COUNTIF($A$99:$G$99,"0")</f>
        <v>0</v>
      </c>
      <c r="AE185" s="94">
        <f>COUNTIF($A$102:$G$102,"0")</f>
        <v>0</v>
      </c>
      <c r="AF185" s="94">
        <f>COUNTIF($A$105:$G$105,"0")</f>
        <v>0</v>
      </c>
      <c r="AG185" s="94">
        <f>COUNTIF($A$108:$G$108,"0")</f>
        <v>0</v>
      </c>
      <c r="AH185" s="94">
        <f>COUNTIF($A$111:$G$111,"0")</f>
        <v>0</v>
      </c>
      <c r="AI185" s="94">
        <f>COUNTIF($A$114:$G$114,"0")</f>
        <v>0</v>
      </c>
      <c r="AJ185" s="94">
        <f>COUNTIF($A$117:$G$117,"0")</f>
        <v>0</v>
      </c>
      <c r="AK185" s="94">
        <f>COUNTIF($A$120:$G$120,"0")</f>
        <v>0</v>
      </c>
      <c r="AL185" s="94">
        <f>COUNTIF($A$123:$G$123,"0")</f>
        <v>0</v>
      </c>
      <c r="AM185" s="94">
        <f>COUNTIF($A$126:$G$126,"0")</f>
        <v>0</v>
      </c>
      <c r="AN185" s="94">
        <f>COUNTIF($A$129:$G$129,"0")</f>
        <v>0</v>
      </c>
      <c r="AO185" s="94">
        <f>COUNTIF($A$132:$G$132,"0")</f>
        <v>0</v>
      </c>
      <c r="AP185" s="94">
        <f>COUNTIF($A$135:$G$135,"0")</f>
        <v>0</v>
      </c>
      <c r="AQ185" s="94">
        <f>COUNTIF($A$138:$G$138,"0")</f>
        <v>0</v>
      </c>
      <c r="AR185" s="94">
        <f>COUNTIF($A$141:$G$141,"0")</f>
        <v>0</v>
      </c>
      <c r="AS185" s="94">
        <f>COUNTIF($A$144:$G$144,"0")</f>
        <v>0</v>
      </c>
      <c r="AT185" s="94">
        <f>COUNTIF($A$147:$G$147,"0")</f>
        <v>0</v>
      </c>
      <c r="AU185" s="94">
        <f>COUNTIF($A$150:$G$150,"0")</f>
        <v>0</v>
      </c>
      <c r="AV185" s="94">
        <f>COUNTIF($A$153:$G$153,"0")</f>
        <v>0</v>
      </c>
      <c r="AW185" s="94">
        <f>COUNTIF($A$156:$G$156,"0")</f>
        <v>0</v>
      </c>
      <c r="AX185" s="94">
        <f>COUNTIF($A$159:$G$159,"0")</f>
        <v>0</v>
      </c>
      <c r="AY185" s="94">
        <f>COUNTIF($A$162:$G$162,"0")</f>
        <v>0</v>
      </c>
      <c r="AZ185" s="94">
        <f>COUNTIF($A$165:$G$165,"0")</f>
        <v>0</v>
      </c>
      <c r="BA185" s="94">
        <f>COUNTIF($A$168:$G$168,"0")</f>
        <v>0</v>
      </c>
      <c r="BB185" s="96">
        <f>SUM(A185:BA185)</f>
        <v>0</v>
      </c>
      <c r="BC185" s="97">
        <f>BB185/360</f>
        <v>0</v>
      </c>
    </row>
    <row r="186" spans="1:55" ht="25.5" x14ac:dyDescent="0.2">
      <c r="A186" s="94" t="s">
        <v>28</v>
      </c>
      <c r="B186" s="94"/>
      <c r="C186" s="94"/>
      <c r="D186" s="94"/>
      <c r="E186" s="94"/>
      <c r="F186" s="94"/>
      <c r="G186" s="94"/>
      <c r="H186" s="94"/>
      <c r="I186" s="94"/>
      <c r="J186" s="94"/>
      <c r="K186" s="94"/>
      <c r="L186" s="94"/>
      <c r="M186" s="94"/>
      <c r="N186" s="94"/>
      <c r="O186" s="86"/>
      <c r="P186" s="86"/>
      <c r="Q186" s="94"/>
      <c r="R186" s="94"/>
      <c r="S186" s="94"/>
      <c r="T186" s="94"/>
      <c r="U186" s="94"/>
      <c r="V186" s="94"/>
      <c r="W186" s="94"/>
      <c r="X186" s="94"/>
      <c r="Y186" s="96"/>
      <c r="Z186" s="97"/>
      <c r="AA186" s="86"/>
      <c r="AB186" s="86"/>
      <c r="AC186" s="86"/>
      <c r="AD186" s="86"/>
      <c r="AE186" s="86"/>
      <c r="AF186" s="86"/>
      <c r="AG186" s="86"/>
      <c r="AH186" s="86"/>
      <c r="AI186" s="86"/>
      <c r="AJ186" s="86"/>
      <c r="AK186" s="86"/>
      <c r="AL186" s="86"/>
      <c r="AM186" s="86"/>
      <c r="AN186" s="86"/>
      <c r="AO186" s="86"/>
      <c r="AP186" s="86"/>
      <c r="AQ186" s="86"/>
      <c r="AR186" s="86"/>
      <c r="AS186" s="86"/>
      <c r="AT186" s="86"/>
      <c r="AU186" s="86"/>
      <c r="AV186" s="86"/>
      <c r="AW186" s="86"/>
      <c r="AX186" s="86"/>
      <c r="AY186" s="86"/>
      <c r="AZ186" s="86"/>
      <c r="BA186" s="86"/>
      <c r="BB186" s="95" t="s">
        <v>39</v>
      </c>
      <c r="BC186" s="96">
        <v>1</v>
      </c>
    </row>
    <row r="187" spans="1:55" x14ac:dyDescent="0.2">
      <c r="A187" s="94">
        <f>COUNTIF(A12:G12,"1")</f>
        <v>0</v>
      </c>
      <c r="B187" s="94">
        <f>COUNTIF(A15:G15,"1")</f>
        <v>0</v>
      </c>
      <c r="C187" s="94">
        <f>COUNTIF(A18:G18,"1")</f>
        <v>0</v>
      </c>
      <c r="D187" s="94">
        <f>COUNTIF(A21:G21,"1")</f>
        <v>0</v>
      </c>
      <c r="E187" s="94">
        <f>COUNTIF(A24:G24,"1")</f>
        <v>0</v>
      </c>
      <c r="F187" s="94">
        <f>COUNTIF(A27:G27,"1")</f>
        <v>0</v>
      </c>
      <c r="G187" s="94">
        <f>COUNTIF(A30:G30,"1")</f>
        <v>0</v>
      </c>
      <c r="H187" s="94">
        <f>COUNTIF(A33:G33,"1")</f>
        <v>0</v>
      </c>
      <c r="I187" s="94">
        <f>COUNTIF(A36:G36,"1")</f>
        <v>0</v>
      </c>
      <c r="J187" s="94">
        <f>COUNTIF(A39:G39,"1")</f>
        <v>0</v>
      </c>
      <c r="K187" s="94">
        <f>COUNTIF(A42:G42,"1")</f>
        <v>0</v>
      </c>
      <c r="L187" s="94">
        <f>COUNTIF(A45:G45,"1")</f>
        <v>0</v>
      </c>
      <c r="M187" s="94">
        <f>COUNTIF(A48:G48,"1")</f>
        <v>0</v>
      </c>
      <c r="N187" s="94">
        <f>COUNTIF(A51:G51,"1")</f>
        <v>0</v>
      </c>
      <c r="O187" s="94">
        <f>COUNTIF(A54:G54,"1")</f>
        <v>0</v>
      </c>
      <c r="P187" s="94">
        <f>COUNTIF(A57:G57,"1")</f>
        <v>0</v>
      </c>
      <c r="Q187" s="94">
        <f>COUNTIF(A60:G60,"1")</f>
        <v>0</v>
      </c>
      <c r="R187" s="94">
        <f>COUNTIF(A63:G63,"1")</f>
        <v>0</v>
      </c>
      <c r="S187" s="94">
        <f>COUNTIF(A66:G66,"1")</f>
        <v>0</v>
      </c>
      <c r="T187" s="94">
        <f>COUNTIF(A69:G69,"1")</f>
        <v>0</v>
      </c>
      <c r="U187" s="94">
        <f>COUNTIF(A72:G72,"1")</f>
        <v>0</v>
      </c>
      <c r="V187" s="94">
        <f>COUNTIF(A75:G75,"1")</f>
        <v>0</v>
      </c>
      <c r="W187" s="94">
        <f>COUNTIF(A78:G78,"1")</f>
        <v>0</v>
      </c>
      <c r="X187" s="94">
        <f>COUNTIF(A81:G81,"1")</f>
        <v>0</v>
      </c>
      <c r="Y187" s="94">
        <f>COUNTIF(A84:G84,"1")</f>
        <v>0</v>
      </c>
      <c r="Z187" s="94">
        <f>COUNTIF(A87:G87,"1")</f>
        <v>0</v>
      </c>
      <c r="AA187" s="94">
        <f>COUNTIF(A90:G90,"1")</f>
        <v>0</v>
      </c>
      <c r="AB187" s="94">
        <f>COUNTIF($A$93:$G$93,"1")</f>
        <v>0</v>
      </c>
      <c r="AC187" s="94">
        <f>COUNTIF($A$96:$G$96,"1")</f>
        <v>0</v>
      </c>
      <c r="AD187" s="94">
        <f>COUNTIF($A$99:$G$99,"1")</f>
        <v>0</v>
      </c>
      <c r="AE187" s="94">
        <f>COUNTIF($A$102:$G$102,"1")</f>
        <v>0</v>
      </c>
      <c r="AF187" s="94">
        <f>COUNTIF($A$105:$G$105,"1")</f>
        <v>0</v>
      </c>
      <c r="AG187" s="94">
        <f>COUNTIF($A$108:$G$108,"1")</f>
        <v>0</v>
      </c>
      <c r="AH187" s="94">
        <f>COUNTIF($A$111:$G$111,"1")</f>
        <v>0</v>
      </c>
      <c r="AI187" s="94">
        <f>COUNTIF($A$114:$G$114,"1")</f>
        <v>0</v>
      </c>
      <c r="AJ187" s="94">
        <f>COUNTIF($A$117:$G$117,"1")</f>
        <v>0</v>
      </c>
      <c r="AK187" s="94">
        <f>COUNTIF($A$120:$G$120,"1")</f>
        <v>0</v>
      </c>
      <c r="AL187" s="94">
        <f>COUNTIF($A$123:$G$123,"1")</f>
        <v>0</v>
      </c>
      <c r="AM187" s="94">
        <f>COUNTIF($A$126:$G$126,"1")</f>
        <v>0</v>
      </c>
      <c r="AN187" s="94">
        <f>COUNTIF($A$129:$G$129,"1")</f>
        <v>0</v>
      </c>
      <c r="AO187" s="94">
        <f>COUNTIF($A$132:$G$132,"1")</f>
        <v>0</v>
      </c>
      <c r="AP187" s="94">
        <f>COUNTIF($A$135:$G$135,"1")</f>
        <v>0</v>
      </c>
      <c r="AQ187" s="94">
        <f>COUNTIF($A$138:$G$138,"1")</f>
        <v>0</v>
      </c>
      <c r="AR187" s="94">
        <f>COUNTIF($A$141:$G$141,"1")</f>
        <v>0</v>
      </c>
      <c r="AS187" s="94">
        <f>COUNTIF($A$144:$G$144,"1")</f>
        <v>0</v>
      </c>
      <c r="AT187" s="94">
        <f>COUNTIF($A$147:$G$147,"1")</f>
        <v>0</v>
      </c>
      <c r="AU187" s="94">
        <f>COUNTIF($A$150:$G$150,"1")</f>
        <v>0</v>
      </c>
      <c r="AV187" s="94">
        <f>COUNTIF($A$153:$G$153,"1")</f>
        <v>0</v>
      </c>
      <c r="AW187" s="94">
        <f>COUNTIF($A$156:$G$156,"1")</f>
        <v>0</v>
      </c>
      <c r="AX187" s="94">
        <f>COUNTIF($A$159:$G$159,"1")</f>
        <v>0</v>
      </c>
      <c r="AY187" s="94">
        <f>COUNTIF($A$162:$G$162,"1")</f>
        <v>0</v>
      </c>
      <c r="AZ187" s="94">
        <f>COUNTIF($A$165:$G$165,"1")</f>
        <v>0</v>
      </c>
      <c r="BA187" s="94">
        <f>COUNTIF($A$168:$G$168,"1")</f>
        <v>0</v>
      </c>
      <c r="BB187" s="96">
        <f>SUM(A187:BA187)</f>
        <v>0</v>
      </c>
      <c r="BC187" s="97">
        <f>BB187/360</f>
        <v>0</v>
      </c>
    </row>
    <row r="188" spans="1:55" ht="25.5" x14ac:dyDescent="0.2">
      <c r="A188" s="94" t="s">
        <v>29</v>
      </c>
      <c r="B188" s="94"/>
      <c r="C188" s="94"/>
      <c r="D188" s="94"/>
      <c r="E188" s="94"/>
      <c r="F188" s="94"/>
      <c r="G188" s="94"/>
      <c r="H188" s="94"/>
      <c r="I188" s="94"/>
      <c r="J188" s="94"/>
      <c r="K188" s="94"/>
      <c r="L188" s="94"/>
      <c r="M188" s="94"/>
      <c r="N188" s="94"/>
      <c r="O188" s="86"/>
      <c r="P188" s="86"/>
      <c r="Q188" s="94"/>
      <c r="R188" s="94"/>
      <c r="S188" s="94"/>
      <c r="T188" s="94"/>
      <c r="U188" s="94"/>
      <c r="V188" s="94"/>
      <c r="W188" s="94"/>
      <c r="X188" s="94"/>
      <c r="Y188" s="96"/>
      <c r="Z188" s="97"/>
      <c r="AA188" s="86"/>
      <c r="AB188" s="86"/>
      <c r="AC188" s="86"/>
      <c r="AD188" s="86"/>
      <c r="AE188" s="86"/>
      <c r="AF188" s="86"/>
      <c r="AG188" s="86"/>
      <c r="AH188" s="86"/>
      <c r="AI188" s="86"/>
      <c r="AJ188" s="86"/>
      <c r="AK188" s="86"/>
      <c r="AL188" s="86"/>
      <c r="AM188" s="86"/>
      <c r="AN188" s="86"/>
      <c r="AO188" s="86"/>
      <c r="AP188" s="86"/>
      <c r="AQ188" s="86"/>
      <c r="AR188" s="86"/>
      <c r="AS188" s="86"/>
      <c r="AT188" s="86"/>
      <c r="AU188" s="86"/>
      <c r="AV188" s="86"/>
      <c r="AW188" s="86"/>
      <c r="AX188" s="86"/>
      <c r="AY188" s="86"/>
      <c r="AZ188" s="86"/>
      <c r="BA188" s="86"/>
      <c r="BB188" s="95" t="s">
        <v>40</v>
      </c>
      <c r="BC188" s="95">
        <v>2</v>
      </c>
    </row>
    <row r="189" spans="1:55" x14ac:dyDescent="0.2">
      <c r="A189" s="94">
        <f>COUNTIF(A12:G12,"2")</f>
        <v>0</v>
      </c>
      <c r="B189" s="94">
        <f>COUNTIF(A15:G15,"2")</f>
        <v>0</v>
      </c>
      <c r="C189" s="94">
        <f>COUNTIF(A18:G18,"2")</f>
        <v>0</v>
      </c>
      <c r="D189" s="94">
        <f>COUNTIF(A21:G21,"2")</f>
        <v>0</v>
      </c>
      <c r="E189" s="94">
        <f>COUNTIF(A24:G24,"2")</f>
        <v>0</v>
      </c>
      <c r="F189" s="94">
        <f>COUNTIF(A27:G27,"2")</f>
        <v>0</v>
      </c>
      <c r="G189" s="94">
        <f>COUNTIF(A30:G30,"2")</f>
        <v>0</v>
      </c>
      <c r="H189" s="94">
        <f>COUNTIF(A33:G33,"2")</f>
        <v>0</v>
      </c>
      <c r="I189" s="94">
        <f>COUNTIF(A36:G36,"2")</f>
        <v>0</v>
      </c>
      <c r="J189" s="94">
        <f>COUNTIF(A39:G39,"2")</f>
        <v>0</v>
      </c>
      <c r="K189" s="94">
        <f>COUNTIF(A42:G42,"2")</f>
        <v>0</v>
      </c>
      <c r="L189" s="94">
        <f>COUNTIF(A45:G45,"2")</f>
        <v>0</v>
      </c>
      <c r="M189" s="94">
        <f>COUNTIF(A48:G48,"2")</f>
        <v>0</v>
      </c>
      <c r="N189" s="94">
        <f>COUNTIF(A51:G51,"2")</f>
        <v>0</v>
      </c>
      <c r="O189" s="94">
        <f>COUNTIF($A$54:$G$54,"2")</f>
        <v>0</v>
      </c>
      <c r="P189" s="94">
        <f>COUNTIF($A$57:$G$57,"2")</f>
        <v>0</v>
      </c>
      <c r="Q189" s="94">
        <f>COUNTIF($A$60:$G$60,"2")</f>
        <v>0</v>
      </c>
      <c r="R189" s="94">
        <f>COUNTIF($A$63:$G$63,"2")</f>
        <v>0</v>
      </c>
      <c r="S189" s="94">
        <f>COUNTIF($A$66:$G$66,"2")</f>
        <v>0</v>
      </c>
      <c r="T189" s="94">
        <f>COUNTIF($A$69:$G$69,"2")</f>
        <v>0</v>
      </c>
      <c r="U189" s="94">
        <f>COUNTIF($A$72:$G$72,"2")</f>
        <v>0</v>
      </c>
      <c r="V189" s="94">
        <f>COUNTIF($A$75:$G$75,"2")</f>
        <v>0</v>
      </c>
      <c r="W189" s="94">
        <f>COUNTIF($A$78:$G$78,"2")</f>
        <v>0</v>
      </c>
      <c r="X189" s="94">
        <f>COUNTIF($A$81:$G$81,"2")</f>
        <v>0</v>
      </c>
      <c r="Y189" s="94">
        <f>COUNTIF($A$84:$G$84,"2")</f>
        <v>0</v>
      </c>
      <c r="Z189" s="94">
        <f>COUNTIF($A$87:$G$87,"2")</f>
        <v>0</v>
      </c>
      <c r="AA189" s="94">
        <f>COUNTIF($A$90:$G$90,"2")</f>
        <v>0</v>
      </c>
      <c r="AB189" s="94">
        <f>COUNTIF($A$93:$G$93,"2")</f>
        <v>0</v>
      </c>
      <c r="AC189" s="94">
        <f>COUNTIF($A$96:$G$96,"2")</f>
        <v>0</v>
      </c>
      <c r="AD189" s="94">
        <f>COUNTIF($A$99:$G$99,"2")</f>
        <v>0</v>
      </c>
      <c r="AE189" s="94">
        <f>COUNTIF($A$102:$G$102,"2")</f>
        <v>0</v>
      </c>
      <c r="AF189" s="94">
        <f>COUNTIF($A$105:$G$105,"2")</f>
        <v>0</v>
      </c>
      <c r="AG189" s="94">
        <f>COUNTIF($A$108:$G$108,"2")</f>
        <v>0</v>
      </c>
      <c r="AH189" s="94">
        <f>COUNTIF($A$111:$G$111,"2")</f>
        <v>0</v>
      </c>
      <c r="AI189" s="94">
        <f>COUNTIF($A$114:$G$114,"2")</f>
        <v>0</v>
      </c>
      <c r="AJ189" s="94">
        <f>COUNTIF($A$117:$G$117,"2")</f>
        <v>0</v>
      </c>
      <c r="AK189" s="94">
        <f>COUNTIF($A$120:$G$120,"2")</f>
        <v>0</v>
      </c>
      <c r="AL189" s="94">
        <f>COUNTIF($A$123:$G$123,"2")</f>
        <v>0</v>
      </c>
      <c r="AM189" s="94">
        <f>COUNTIF($A$126:$G$126,"2")</f>
        <v>0</v>
      </c>
      <c r="AN189" s="94">
        <f>COUNTIF($A$129:$G$129,"2")</f>
        <v>0</v>
      </c>
      <c r="AO189" s="94">
        <f>COUNTIF($A$132:$G$132,"2")</f>
        <v>0</v>
      </c>
      <c r="AP189" s="94">
        <f>COUNTIF($A$135:$G$135,"2")</f>
        <v>0</v>
      </c>
      <c r="AQ189" s="94">
        <f>COUNTIF($A$138:$G$138,"2")</f>
        <v>0</v>
      </c>
      <c r="AR189" s="94">
        <f>COUNTIF($A$141:$G$141,"2")</f>
        <v>0</v>
      </c>
      <c r="AS189" s="94">
        <f>COUNTIF($A$144:$G$144,"2")</f>
        <v>0</v>
      </c>
      <c r="AT189" s="94">
        <f>COUNTIF($A$147:$G$147,"2")</f>
        <v>0</v>
      </c>
      <c r="AU189" s="94">
        <f>COUNTIF($A$150:$G$150,"2")</f>
        <v>0</v>
      </c>
      <c r="AV189" s="94">
        <f>COUNTIF($A$153:$G$153,"2")</f>
        <v>0</v>
      </c>
      <c r="AW189" s="94">
        <f>COUNTIF($A$156:$G$156,"2")</f>
        <v>0</v>
      </c>
      <c r="AX189" s="94">
        <f>COUNTIF($A$159:$G$159,"2")</f>
        <v>0</v>
      </c>
      <c r="AY189" s="94">
        <f>COUNTIF($A$162:$G$162,"2")</f>
        <v>0</v>
      </c>
      <c r="AZ189" s="94">
        <f>COUNTIF($A$165:$G$165,"2")</f>
        <v>0</v>
      </c>
      <c r="BA189" s="94">
        <f>COUNTIF($A$168:$G$168,"2")</f>
        <v>0</v>
      </c>
      <c r="BB189" s="96">
        <f>SUM(A189:BA189)</f>
        <v>0</v>
      </c>
      <c r="BC189" s="97">
        <f>BB189/360</f>
        <v>0</v>
      </c>
    </row>
    <row r="190" spans="1:55" ht="25.5" x14ac:dyDescent="0.2">
      <c r="A190" s="94" t="s">
        <v>30</v>
      </c>
      <c r="B190" s="94"/>
      <c r="C190" s="94"/>
      <c r="D190" s="94"/>
      <c r="E190" s="94"/>
      <c r="F190" s="94"/>
      <c r="G190" s="94"/>
      <c r="H190" s="94"/>
      <c r="I190" s="94"/>
      <c r="J190" s="94"/>
      <c r="K190" s="94"/>
      <c r="L190" s="94"/>
      <c r="M190" s="94"/>
      <c r="N190" s="94"/>
      <c r="O190" s="86"/>
      <c r="P190" s="86"/>
      <c r="Q190" s="94"/>
      <c r="R190" s="94"/>
      <c r="S190" s="94"/>
      <c r="T190" s="94"/>
      <c r="U190" s="94"/>
      <c r="V190" s="94"/>
      <c r="W190" s="94"/>
      <c r="X190" s="94"/>
      <c r="Y190" s="96"/>
      <c r="Z190" s="97"/>
      <c r="AA190" s="86"/>
      <c r="AB190" s="86"/>
      <c r="AC190" s="86"/>
      <c r="AD190" s="86"/>
      <c r="AE190" s="86"/>
      <c r="AF190" s="86"/>
      <c r="AG190" s="86"/>
      <c r="AH190" s="86"/>
      <c r="AI190" s="86"/>
      <c r="AJ190" s="86"/>
      <c r="AK190" s="86"/>
      <c r="AL190" s="86"/>
      <c r="AM190" s="86"/>
      <c r="AN190" s="86"/>
      <c r="AO190" s="86"/>
      <c r="AP190" s="86"/>
      <c r="AQ190" s="86"/>
      <c r="AR190" s="86"/>
      <c r="AS190" s="86"/>
      <c r="AT190" s="86"/>
      <c r="AU190" s="86"/>
      <c r="AV190" s="86"/>
      <c r="AW190" s="86"/>
      <c r="AX190" s="86"/>
      <c r="AY190" s="86"/>
      <c r="AZ190" s="86"/>
      <c r="BA190" s="86"/>
      <c r="BB190" s="95" t="s">
        <v>41</v>
      </c>
      <c r="BC190" s="95">
        <v>3</v>
      </c>
    </row>
    <row r="191" spans="1:55" x14ac:dyDescent="0.2">
      <c r="A191" s="94">
        <f>COUNTIF(A12:G12,"3")</f>
        <v>0</v>
      </c>
      <c r="B191" s="94">
        <f>COUNTIF(A15:G15,"3")</f>
        <v>0</v>
      </c>
      <c r="C191" s="94">
        <f>COUNTIF(A18:G18,"3")</f>
        <v>0</v>
      </c>
      <c r="D191" s="94">
        <f>COUNTIF(A21:G21,"3")</f>
        <v>0</v>
      </c>
      <c r="E191" s="94">
        <f>COUNTIF(A24:G24,"3")</f>
        <v>0</v>
      </c>
      <c r="F191" s="94">
        <f>COUNTIF(A27:G27,"3")</f>
        <v>0</v>
      </c>
      <c r="G191" s="94">
        <f>COUNTIF(A30:G30,"3")</f>
        <v>0</v>
      </c>
      <c r="H191" s="94">
        <f>COUNTIF(A33:G33,"3")</f>
        <v>0</v>
      </c>
      <c r="I191" s="94">
        <f>COUNTIF(A36:G36,"3")</f>
        <v>0</v>
      </c>
      <c r="J191" s="94">
        <f>COUNTIF(A39:G39,"3")</f>
        <v>0</v>
      </c>
      <c r="K191" s="94">
        <f>COUNTIF(A42:G42,"3")</f>
        <v>0</v>
      </c>
      <c r="L191" s="94">
        <f>COUNTIF(A45:G45,"3")</f>
        <v>0</v>
      </c>
      <c r="M191" s="94">
        <f>COUNTIF(A48:G48,"3")</f>
        <v>0</v>
      </c>
      <c r="N191" s="94">
        <f>COUNTIF(A51:G51,"3")</f>
        <v>0</v>
      </c>
      <c r="O191" s="94">
        <f>COUNTIF($A$54:$G$54,"3")</f>
        <v>0</v>
      </c>
      <c r="P191" s="94">
        <f>COUNTIF($A$57:$G$57,"3")</f>
        <v>0</v>
      </c>
      <c r="Q191" s="94">
        <f>COUNTIF($A$60:$G$60,"3")</f>
        <v>0</v>
      </c>
      <c r="R191" s="94">
        <f>COUNTIF($A$63:$G$63,"3")</f>
        <v>0</v>
      </c>
      <c r="S191" s="94">
        <f>COUNTIF($A$66:$G$66,"3")</f>
        <v>0</v>
      </c>
      <c r="T191" s="94">
        <f>COUNTIF($A$69:$G$69,"3")</f>
        <v>0</v>
      </c>
      <c r="U191" s="94">
        <f>COUNTIF($A$72:$G$72,"3")</f>
        <v>0</v>
      </c>
      <c r="V191" s="94">
        <f>COUNTIF($A$75:$G$75,"3")</f>
        <v>0</v>
      </c>
      <c r="W191" s="94">
        <f>COUNTIF($A$78:$G$78,"3")</f>
        <v>0</v>
      </c>
      <c r="X191" s="94">
        <f>COUNTIF($A$81:$G$81,"3")</f>
        <v>0</v>
      </c>
      <c r="Y191" s="94">
        <f>COUNTIF($A$84:$G$84,"3")</f>
        <v>0</v>
      </c>
      <c r="Z191" s="94">
        <f>COUNTIF($A$87:$G$87,"3")</f>
        <v>0</v>
      </c>
      <c r="AA191" s="94">
        <f>COUNTIF($A$90:$G$90,"3")</f>
        <v>0</v>
      </c>
      <c r="AB191" s="94">
        <f>COUNTIF($A$93:$G$93,"3")</f>
        <v>0</v>
      </c>
      <c r="AC191" s="94">
        <f>COUNTIF($A$96:$G$96,"3")</f>
        <v>0</v>
      </c>
      <c r="AD191" s="94">
        <f>COUNTIF($A$99:$G$99,"3")</f>
        <v>0</v>
      </c>
      <c r="AE191" s="94">
        <f>COUNTIF($A$102:$G$102,"3")</f>
        <v>0</v>
      </c>
      <c r="AF191" s="94">
        <f>COUNTIF($A$105:$G$105,"3")</f>
        <v>0</v>
      </c>
      <c r="AG191" s="94">
        <f>COUNTIF($A$108:$G$108,"3")</f>
        <v>0</v>
      </c>
      <c r="AH191" s="94">
        <f>COUNTIF($A$111:$G$111,"3")</f>
        <v>0</v>
      </c>
      <c r="AI191" s="94">
        <f>COUNTIF($A$114:$G$114,"3")</f>
        <v>0</v>
      </c>
      <c r="AJ191" s="94">
        <f>COUNTIF($A$117:$G$117,"3")</f>
        <v>0</v>
      </c>
      <c r="AK191" s="94">
        <f>COUNTIF($A$120:$G$120,"3")</f>
        <v>0</v>
      </c>
      <c r="AL191" s="94">
        <f>COUNTIF($A$123:$G$123,"3")</f>
        <v>0</v>
      </c>
      <c r="AM191" s="94">
        <f>COUNTIF($A$126:$G$126,"3")</f>
        <v>0</v>
      </c>
      <c r="AN191" s="94">
        <f>COUNTIF($A$129:$G$129,"3")</f>
        <v>0</v>
      </c>
      <c r="AO191" s="94">
        <f>COUNTIF($A$132:$G$132,"3")</f>
        <v>0</v>
      </c>
      <c r="AP191" s="94">
        <f>COUNTIF($A$135:$G$135,"3")</f>
        <v>0</v>
      </c>
      <c r="AQ191" s="94">
        <f>COUNTIF($A$138:$G$138,"3")</f>
        <v>0</v>
      </c>
      <c r="AR191" s="94">
        <f>COUNTIF($A$141:$G$141,"3")</f>
        <v>0</v>
      </c>
      <c r="AS191" s="94">
        <f>COUNTIF($A$144:$G$144,"3")</f>
        <v>0</v>
      </c>
      <c r="AT191" s="94">
        <f>COUNTIF($A$147:$G$147,"3")</f>
        <v>0</v>
      </c>
      <c r="AU191" s="94">
        <f>COUNTIF($A$150:$G$150,"3")</f>
        <v>0</v>
      </c>
      <c r="AV191" s="94">
        <f>COUNTIF($A$153:$G$153,"3")</f>
        <v>0</v>
      </c>
      <c r="AW191" s="94">
        <f>COUNTIF($A$156:$G$156,"3")</f>
        <v>0</v>
      </c>
      <c r="AX191" s="94">
        <f>COUNTIF($A$159:$G$159,"3")</f>
        <v>0</v>
      </c>
      <c r="AY191" s="94">
        <f>COUNTIF($A$162:$G$162,"3")</f>
        <v>0</v>
      </c>
      <c r="AZ191" s="94">
        <f>COUNTIF($A$165:$G$165,"3")</f>
        <v>0</v>
      </c>
      <c r="BA191" s="94">
        <f>COUNTIF($A$168:$G$168,"3")</f>
        <v>0</v>
      </c>
      <c r="BB191" s="96">
        <f>SUM(A191:BA191)</f>
        <v>0</v>
      </c>
      <c r="BC191" s="97">
        <f>BB191/360</f>
        <v>0</v>
      </c>
    </row>
    <row r="192" spans="1:55" ht="25.5" x14ac:dyDescent="0.2">
      <c r="A192" s="94" t="s">
        <v>31</v>
      </c>
      <c r="B192" s="94"/>
      <c r="C192" s="94"/>
      <c r="D192" s="94"/>
      <c r="E192" s="94"/>
      <c r="F192" s="94"/>
      <c r="G192" s="94"/>
      <c r="H192" s="94"/>
      <c r="I192" s="94"/>
      <c r="J192" s="94"/>
      <c r="K192" s="94"/>
      <c r="L192" s="94"/>
      <c r="M192" s="94"/>
      <c r="N192" s="94"/>
      <c r="O192" s="86"/>
      <c r="P192" s="86"/>
      <c r="Q192" s="94"/>
      <c r="R192" s="94"/>
      <c r="S192" s="94"/>
      <c r="T192" s="94"/>
      <c r="U192" s="94"/>
      <c r="V192" s="94"/>
      <c r="W192" s="94"/>
      <c r="X192" s="94"/>
      <c r="Y192" s="96"/>
      <c r="Z192" s="97"/>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86"/>
      <c r="AW192" s="86"/>
      <c r="AX192" s="86"/>
      <c r="AY192" s="86"/>
      <c r="AZ192" s="86"/>
      <c r="BA192" s="86"/>
      <c r="BB192" s="95" t="s">
        <v>42</v>
      </c>
      <c r="BC192" s="95">
        <v>4</v>
      </c>
    </row>
    <row r="193" spans="1:55" x14ac:dyDescent="0.2">
      <c r="A193" s="94">
        <f>COUNTIF(A12:G12,"4")</f>
        <v>0</v>
      </c>
      <c r="B193" s="94">
        <f>COUNTIF(A15:G15,"4")</f>
        <v>0</v>
      </c>
      <c r="C193" s="94">
        <f>COUNTIF(A18:G18,"4")</f>
        <v>0</v>
      </c>
      <c r="D193" s="94">
        <f>COUNTIF(A21:G21,"4")</f>
        <v>0</v>
      </c>
      <c r="E193" s="94">
        <f>COUNTIF(A24:G24,"4")</f>
        <v>0</v>
      </c>
      <c r="F193" s="94">
        <f>COUNTIF(A27:G27,"4")</f>
        <v>0</v>
      </c>
      <c r="G193" s="94">
        <f>COUNTIF(A30:G30,"4")</f>
        <v>0</v>
      </c>
      <c r="H193" s="94">
        <f>COUNTIF(A33:G33,"4")</f>
        <v>0</v>
      </c>
      <c r="I193" s="94">
        <f>COUNTIF(A36:G36,"4")</f>
        <v>0</v>
      </c>
      <c r="J193" s="94">
        <f>COUNTIF(A39:G39,"4")</f>
        <v>0</v>
      </c>
      <c r="K193" s="94">
        <f>COUNTIF(A42:G42,"4")</f>
        <v>0</v>
      </c>
      <c r="L193" s="94">
        <f>COUNTIF(A45:G45,"4")</f>
        <v>0</v>
      </c>
      <c r="M193" s="94">
        <f>COUNTIF(A48:G48,"4")</f>
        <v>0</v>
      </c>
      <c r="N193" s="94">
        <f>COUNTIF(A51:G51,"4")</f>
        <v>0</v>
      </c>
      <c r="O193" s="94">
        <f>COUNTIF($A$54:$G$54,"4")</f>
        <v>0</v>
      </c>
      <c r="P193" s="94">
        <f>COUNTIF($A$57:$G$57,"4")</f>
        <v>0</v>
      </c>
      <c r="Q193" s="94">
        <f>COUNTIF($A$60:$G$60,"4")</f>
        <v>0</v>
      </c>
      <c r="R193" s="94">
        <f>COUNTIF($A$63:$G$63,"4")</f>
        <v>0</v>
      </c>
      <c r="S193" s="94">
        <f>COUNTIF($A$66:$G$66,"4")</f>
        <v>0</v>
      </c>
      <c r="T193" s="94">
        <f>COUNTIF($A$69:$G$69,"4")</f>
        <v>0</v>
      </c>
      <c r="U193" s="94">
        <f>COUNTIF($A$72:$G$72,"4")</f>
        <v>0</v>
      </c>
      <c r="V193" s="94">
        <f>COUNTIF($A$75:$G$75,"4")</f>
        <v>0</v>
      </c>
      <c r="W193" s="94">
        <f>COUNTIF($A$78:$G$78,"4")</f>
        <v>0</v>
      </c>
      <c r="X193" s="94">
        <f>COUNTIF($A$81:$G$81,"4")</f>
        <v>0</v>
      </c>
      <c r="Y193" s="94">
        <f>COUNTIF($A$84:$G$84,"4")</f>
        <v>0</v>
      </c>
      <c r="Z193" s="94">
        <f>COUNTIF($A$87:$G$87,"4")</f>
        <v>0</v>
      </c>
      <c r="AA193" s="94">
        <f>COUNTIF($A$90:$G$90,"4")</f>
        <v>0</v>
      </c>
      <c r="AB193" s="94">
        <f>COUNTIF($A$93:$G$93,"4")</f>
        <v>0</v>
      </c>
      <c r="AC193" s="94">
        <f>COUNTIF($A$96:$G$96,"4")</f>
        <v>0</v>
      </c>
      <c r="AD193" s="94">
        <f>COUNTIF($A$99:$G$99,"4")</f>
        <v>0</v>
      </c>
      <c r="AE193" s="94">
        <f>COUNTIF($A$102:$G$102,"4")</f>
        <v>0</v>
      </c>
      <c r="AF193" s="94">
        <f>COUNTIF($A$105:$G$105,"4")</f>
        <v>0</v>
      </c>
      <c r="AG193" s="94">
        <f>COUNTIF($A$108:$G$108,"4")</f>
        <v>0</v>
      </c>
      <c r="AH193" s="94">
        <f>COUNTIF($A$111:$G$111,"4")</f>
        <v>0</v>
      </c>
      <c r="AI193" s="94">
        <f>COUNTIF($A$114:$G$114,"4")</f>
        <v>0</v>
      </c>
      <c r="AJ193" s="94">
        <f>COUNTIF($A$117:$G$117,"4")</f>
        <v>0</v>
      </c>
      <c r="AK193" s="94">
        <f>COUNTIF($A$120:$G$120,"4")</f>
        <v>0</v>
      </c>
      <c r="AL193" s="94">
        <f>COUNTIF($A$123:$G$123,"4")</f>
        <v>0</v>
      </c>
      <c r="AM193" s="94">
        <f>COUNTIF($A$126:$G$126,"4")</f>
        <v>0</v>
      </c>
      <c r="AN193" s="94">
        <f>COUNTIF($A$129:$G$129,"4")</f>
        <v>0</v>
      </c>
      <c r="AO193" s="94">
        <f>COUNTIF($A$132:$G$132,"4")</f>
        <v>0</v>
      </c>
      <c r="AP193" s="94">
        <f>COUNTIF($A$135:$G$135,"4")</f>
        <v>0</v>
      </c>
      <c r="AQ193" s="94">
        <f>COUNTIF($A$138:$G$138,"4")</f>
        <v>0</v>
      </c>
      <c r="AR193" s="94">
        <f>COUNTIF($A$141:$G$141,"4")</f>
        <v>0</v>
      </c>
      <c r="AS193" s="94">
        <f>COUNTIF($A$144:$G$144,"4")</f>
        <v>0</v>
      </c>
      <c r="AT193" s="94">
        <f>COUNTIF($A$147:$G$147,"4")</f>
        <v>0</v>
      </c>
      <c r="AU193" s="94">
        <f>COUNTIF($A$150:$G$150,"4")</f>
        <v>0</v>
      </c>
      <c r="AV193" s="94">
        <f>COUNTIF($A$153:$G$153,"4")</f>
        <v>0</v>
      </c>
      <c r="AW193" s="94">
        <f>COUNTIF($A$156:$G$156,"4")</f>
        <v>0</v>
      </c>
      <c r="AX193" s="94">
        <f>COUNTIF($A$159:$G$159,"4")</f>
        <v>0</v>
      </c>
      <c r="AY193" s="94">
        <f>COUNTIF($A$162:$G$162,"4")</f>
        <v>0</v>
      </c>
      <c r="AZ193" s="94">
        <f>COUNTIF($A$165:$G$165,"4")</f>
        <v>0</v>
      </c>
      <c r="BA193" s="94">
        <f>COUNTIF($A$168:$G$168,"4")</f>
        <v>0</v>
      </c>
      <c r="BB193" s="96">
        <f>SUM(A193:BA193)</f>
        <v>0</v>
      </c>
      <c r="BC193" s="97">
        <f>BB193/360</f>
        <v>0</v>
      </c>
    </row>
    <row r="194" spans="1:55" ht="25.5" x14ac:dyDescent="0.2">
      <c r="A194" s="94" t="s">
        <v>32</v>
      </c>
      <c r="B194" s="94"/>
      <c r="C194" s="94"/>
      <c r="D194" s="94"/>
      <c r="E194" s="94"/>
      <c r="F194" s="94"/>
      <c r="G194" s="94"/>
      <c r="H194" s="94"/>
      <c r="I194" s="94"/>
      <c r="J194" s="94"/>
      <c r="K194" s="94"/>
      <c r="L194" s="94"/>
      <c r="M194" s="94"/>
      <c r="N194" s="94"/>
      <c r="O194" s="86"/>
      <c r="P194" s="86"/>
      <c r="Q194" s="94"/>
      <c r="R194" s="94"/>
      <c r="S194" s="94"/>
      <c r="T194" s="94"/>
      <c r="U194" s="94"/>
      <c r="V194" s="94"/>
      <c r="W194" s="94"/>
      <c r="X194" s="94"/>
      <c r="Y194" s="96"/>
      <c r="Z194" s="97"/>
      <c r="AA194" s="86"/>
      <c r="AB194" s="86"/>
      <c r="AC194" s="86"/>
      <c r="AD194" s="86"/>
      <c r="AE194" s="86"/>
      <c r="AF194" s="86"/>
      <c r="AG194" s="86"/>
      <c r="AH194" s="86"/>
      <c r="AI194" s="86"/>
      <c r="AJ194" s="86"/>
      <c r="AK194" s="86"/>
      <c r="AL194" s="86"/>
      <c r="AM194" s="86"/>
      <c r="AN194" s="86"/>
      <c r="AO194" s="86"/>
      <c r="AP194" s="86"/>
      <c r="AQ194" s="86"/>
      <c r="AR194" s="86"/>
      <c r="AS194" s="86"/>
      <c r="AT194" s="86"/>
      <c r="AU194" s="86"/>
      <c r="AV194" s="86"/>
      <c r="AW194" s="86"/>
      <c r="AX194" s="86"/>
      <c r="AY194" s="86"/>
      <c r="AZ194" s="86"/>
      <c r="BA194" s="86"/>
      <c r="BB194" s="95" t="s">
        <v>44</v>
      </c>
      <c r="BC194" s="95">
        <v>5</v>
      </c>
    </row>
    <row r="195" spans="1:55" x14ac:dyDescent="0.2">
      <c r="A195" s="94">
        <f>COUNTIF(A12:G12,"5")</f>
        <v>0</v>
      </c>
      <c r="B195" s="94">
        <f>COUNTIF(A15:G15,"5")</f>
        <v>0</v>
      </c>
      <c r="C195" s="94">
        <f>COUNTIF(A18:G18,"5")</f>
        <v>0</v>
      </c>
      <c r="D195" s="94">
        <f>COUNTIF(A21:G21,"5")</f>
        <v>0</v>
      </c>
      <c r="E195" s="94">
        <f>COUNTIF(A24:G24,"5")</f>
        <v>0</v>
      </c>
      <c r="F195" s="94">
        <f>COUNTIF(A27:G27,"5")</f>
        <v>0</v>
      </c>
      <c r="G195" s="94">
        <f>COUNTIF(A30:G30,"5")</f>
        <v>0</v>
      </c>
      <c r="H195" s="94">
        <f>COUNTIF(A33:G33,"5")</f>
        <v>0</v>
      </c>
      <c r="I195" s="94">
        <f>COUNTIF(A36:G36,"5")</f>
        <v>0</v>
      </c>
      <c r="J195" s="94">
        <f>COUNTIF(A39:G39,"5")</f>
        <v>0</v>
      </c>
      <c r="K195" s="94">
        <f>COUNTIF(A42:G42,"5")</f>
        <v>0</v>
      </c>
      <c r="L195" s="94">
        <f>COUNTIF(A45:G45,"5")</f>
        <v>0</v>
      </c>
      <c r="M195" s="94">
        <f>COUNTIF(A48:G48,"5")</f>
        <v>0</v>
      </c>
      <c r="N195" s="94">
        <f>COUNTIF(A51:G51,"5")</f>
        <v>0</v>
      </c>
      <c r="O195" s="94">
        <f>COUNTIF($A$54:$G$54,"5")</f>
        <v>0</v>
      </c>
      <c r="P195" s="94">
        <f>COUNTIF($A$57:$G$57,"5")</f>
        <v>0</v>
      </c>
      <c r="Q195" s="94">
        <f>COUNTIF($A$60:$G$60,"5")</f>
        <v>0</v>
      </c>
      <c r="R195" s="94">
        <f>COUNTIF($A$63:$G$63,"5")</f>
        <v>0</v>
      </c>
      <c r="S195" s="94">
        <f>COUNTIF($A$66:$G$66,"5")</f>
        <v>0</v>
      </c>
      <c r="T195" s="94">
        <f>COUNTIF($A$69:$G$69,"5")</f>
        <v>0</v>
      </c>
      <c r="U195" s="94">
        <f>COUNTIF($A$72:$G$72,"5")</f>
        <v>0</v>
      </c>
      <c r="V195" s="94">
        <f>COUNTIF($A$75:$G$75,"5")</f>
        <v>0</v>
      </c>
      <c r="W195" s="94">
        <f>COUNTIF($A$78:$G$78,"5")</f>
        <v>0</v>
      </c>
      <c r="X195" s="94">
        <f>COUNTIF($A$81:$G$81,"5")</f>
        <v>0</v>
      </c>
      <c r="Y195" s="94">
        <f>COUNTIF($A$84:$G$84,"5")</f>
        <v>0</v>
      </c>
      <c r="Z195" s="94">
        <f>COUNTIF($A$87:$G$87,"5")</f>
        <v>0</v>
      </c>
      <c r="AA195" s="94">
        <f>COUNTIF($A$90:$G$90,"5")</f>
        <v>0</v>
      </c>
      <c r="AB195" s="94">
        <f>COUNTIF($A$93:$G$93,"5")</f>
        <v>0</v>
      </c>
      <c r="AC195" s="94">
        <f>COUNTIF($A$96:$G$96,"5")</f>
        <v>0</v>
      </c>
      <c r="AD195" s="94">
        <f>COUNTIF($A$99:$G$99,"5")</f>
        <v>0</v>
      </c>
      <c r="AE195" s="94">
        <f>COUNTIF($A$102:$G$102,"5")</f>
        <v>0</v>
      </c>
      <c r="AF195" s="94">
        <f>COUNTIF($A$105:$G$105,"5")</f>
        <v>0</v>
      </c>
      <c r="AG195" s="94">
        <f>COUNTIF($A$108:$G$108,"5")</f>
        <v>0</v>
      </c>
      <c r="AH195" s="94">
        <f>COUNTIF($A$111:$G$111,"5")</f>
        <v>0</v>
      </c>
      <c r="AI195" s="94">
        <f>COUNTIF($A$114:$G$114,"5")</f>
        <v>0</v>
      </c>
      <c r="AJ195" s="94">
        <f>COUNTIF($A$117:$G$117,"5")</f>
        <v>0</v>
      </c>
      <c r="AK195" s="94">
        <f>COUNTIF($A$120:$G$120,"5")</f>
        <v>0</v>
      </c>
      <c r="AL195" s="94">
        <f>COUNTIF($A$123:$G$123,"5")</f>
        <v>0</v>
      </c>
      <c r="AM195" s="94">
        <f>COUNTIF($A$126:$G$126,"5")</f>
        <v>0</v>
      </c>
      <c r="AN195" s="94">
        <f>COUNTIF($A$129:$G$129,"5")</f>
        <v>0</v>
      </c>
      <c r="AO195" s="94">
        <f>COUNTIF($A$132:$G$132,"5")</f>
        <v>0</v>
      </c>
      <c r="AP195" s="94">
        <f>COUNTIF($A$135:$G$135,"5")</f>
        <v>0</v>
      </c>
      <c r="AQ195" s="94">
        <f>COUNTIF($A$138:$G$138,"5")</f>
        <v>0</v>
      </c>
      <c r="AR195" s="94">
        <f>COUNTIF($A$141:$G$141,"5")</f>
        <v>0</v>
      </c>
      <c r="AS195" s="94">
        <f>COUNTIF($A$144:$G$144,"5")</f>
        <v>0</v>
      </c>
      <c r="AT195" s="94">
        <f>COUNTIF($A$147:$G$147,"5")</f>
        <v>0</v>
      </c>
      <c r="AU195" s="94">
        <f>COUNTIF($A$150:$G$150,"5")</f>
        <v>0</v>
      </c>
      <c r="AV195" s="94">
        <f>COUNTIF($A$153:$G$153,"5")</f>
        <v>0</v>
      </c>
      <c r="AW195" s="94">
        <f>COUNTIF($A$156:$G$156,"5")</f>
        <v>0</v>
      </c>
      <c r="AX195" s="94">
        <f>COUNTIF($A$159:$G$159,"5")</f>
        <v>0</v>
      </c>
      <c r="AY195" s="94">
        <f>COUNTIF($A$162:$G$162,"5")</f>
        <v>0</v>
      </c>
      <c r="AZ195" s="94">
        <f>COUNTIF($A$165:$G$165,"5")</f>
        <v>0</v>
      </c>
      <c r="BA195" s="94">
        <f>COUNTIF($A$168:$G$168,"5")</f>
        <v>0</v>
      </c>
      <c r="BB195" s="96">
        <f>SUM(A195:BA195)</f>
        <v>0</v>
      </c>
      <c r="BC195" s="97">
        <f>BB195/360</f>
        <v>0</v>
      </c>
    </row>
    <row r="196" spans="1:55" ht="25.5" x14ac:dyDescent="0.2">
      <c r="A196" s="94" t="s">
        <v>33</v>
      </c>
      <c r="B196" s="94"/>
      <c r="C196" s="94"/>
      <c r="D196" s="94"/>
      <c r="E196" s="94"/>
      <c r="F196" s="94"/>
      <c r="G196" s="94"/>
      <c r="H196" s="94"/>
      <c r="I196" s="94"/>
      <c r="J196" s="94"/>
      <c r="K196" s="94"/>
      <c r="L196" s="94"/>
      <c r="M196" s="94"/>
      <c r="N196" s="94"/>
      <c r="O196" s="86"/>
      <c r="P196" s="86"/>
      <c r="Q196" s="94"/>
      <c r="R196" s="94"/>
      <c r="S196" s="94"/>
      <c r="T196" s="94"/>
      <c r="U196" s="94"/>
      <c r="V196" s="94"/>
      <c r="W196" s="94"/>
      <c r="X196" s="94"/>
      <c r="Y196" s="96"/>
      <c r="Z196" s="97"/>
      <c r="AA196" s="86"/>
      <c r="AB196" s="86"/>
      <c r="AC196" s="86"/>
      <c r="AD196" s="86"/>
      <c r="AE196" s="86"/>
      <c r="AF196" s="86"/>
      <c r="AG196" s="86"/>
      <c r="AH196" s="86"/>
      <c r="AI196" s="86"/>
      <c r="AJ196" s="86"/>
      <c r="AK196" s="86"/>
      <c r="AL196" s="86"/>
      <c r="AM196" s="86"/>
      <c r="AN196" s="86"/>
      <c r="AO196" s="86"/>
      <c r="AP196" s="86"/>
      <c r="AQ196" s="86"/>
      <c r="AR196" s="86"/>
      <c r="AS196" s="86"/>
      <c r="AT196" s="86"/>
      <c r="AU196" s="86"/>
      <c r="AV196" s="86"/>
      <c r="AW196" s="86"/>
      <c r="AX196" s="86"/>
      <c r="AY196" s="86"/>
      <c r="AZ196" s="86"/>
      <c r="BA196" s="86"/>
      <c r="BB196" s="95" t="s">
        <v>45</v>
      </c>
      <c r="BC196" s="95">
        <v>6</v>
      </c>
    </row>
    <row r="197" spans="1:55" x14ac:dyDescent="0.2">
      <c r="A197" s="94">
        <f>COUNTIF(A12:G12,"6")</f>
        <v>0</v>
      </c>
      <c r="B197" s="94">
        <f>COUNTIF(A15:G15,"6")</f>
        <v>0</v>
      </c>
      <c r="C197" s="94">
        <f>COUNTIF(A18:G18,"6")</f>
        <v>0</v>
      </c>
      <c r="D197" s="94">
        <f>COUNTIF(A21:G21,"6")</f>
        <v>0</v>
      </c>
      <c r="E197" s="94">
        <f>COUNTIF(A24:G24,"6")</f>
        <v>0</v>
      </c>
      <c r="F197" s="94">
        <f>COUNTIF(A27:G27,"6")</f>
        <v>0</v>
      </c>
      <c r="G197" s="94">
        <f>COUNTIF(A30:G30,"6")</f>
        <v>0</v>
      </c>
      <c r="H197" s="94">
        <f>COUNTIF(A33:G33,"6")</f>
        <v>0</v>
      </c>
      <c r="I197" s="94">
        <f>COUNTIF(A36:G36,"6")</f>
        <v>0</v>
      </c>
      <c r="J197" s="94">
        <f>COUNTIF(A39:G39,"6")</f>
        <v>0</v>
      </c>
      <c r="K197" s="94">
        <f>COUNTIF(A42:G42,"6")</f>
        <v>0</v>
      </c>
      <c r="L197" s="94">
        <f>COUNTIF(A45:G45,"6")</f>
        <v>0</v>
      </c>
      <c r="M197" s="94">
        <f>COUNTIF(A48:G48,"6")</f>
        <v>0</v>
      </c>
      <c r="N197" s="94">
        <f>COUNTIF(A51:G51,"6")</f>
        <v>0</v>
      </c>
      <c r="O197" s="94">
        <f>COUNTIF($A$54:$G$54,"6")</f>
        <v>0</v>
      </c>
      <c r="P197" s="94">
        <f>COUNTIF($A$57:$G$57,"6")</f>
        <v>0</v>
      </c>
      <c r="Q197" s="94">
        <f>COUNTIF($A$60:$G$60,"6")</f>
        <v>0</v>
      </c>
      <c r="R197" s="94">
        <f>COUNTIF($A$63:$G$63,"6")</f>
        <v>0</v>
      </c>
      <c r="S197" s="94">
        <f>COUNTIF($A$66:$G$66,"6")</f>
        <v>0</v>
      </c>
      <c r="T197" s="94">
        <f>COUNTIF($A$69:$G$69,"6")</f>
        <v>0</v>
      </c>
      <c r="U197" s="94">
        <f>COUNTIF($A$72:$G$72,"6")</f>
        <v>0</v>
      </c>
      <c r="V197" s="94">
        <f>COUNTIF($A$75:$G$75,"6")</f>
        <v>0</v>
      </c>
      <c r="W197" s="94">
        <f>COUNTIF($A$78:$G$78,"6")</f>
        <v>0</v>
      </c>
      <c r="X197" s="94">
        <f>COUNTIF($A$81:$G$81,"6")</f>
        <v>0</v>
      </c>
      <c r="Y197" s="94">
        <f>COUNTIF($A$84:$G$84,"6")</f>
        <v>0</v>
      </c>
      <c r="Z197" s="94">
        <f>COUNTIF($A$87:$G$87,"6")</f>
        <v>0</v>
      </c>
      <c r="AA197" s="94">
        <f>COUNTIF($A$90:$G$90,"6")</f>
        <v>0</v>
      </c>
      <c r="AB197" s="94">
        <f>COUNTIF($A$93:$G$93,"6")</f>
        <v>0</v>
      </c>
      <c r="AC197" s="94">
        <f>COUNTIF($A$96:$G$96,"6")</f>
        <v>0</v>
      </c>
      <c r="AD197" s="94">
        <f>COUNTIF($A$99:$G$99,"6")</f>
        <v>0</v>
      </c>
      <c r="AE197" s="94">
        <f>COUNTIF($A$102:$G$102,"6")</f>
        <v>0</v>
      </c>
      <c r="AF197" s="94">
        <f>COUNTIF($A$105:$G$105,"6")</f>
        <v>0</v>
      </c>
      <c r="AG197" s="94">
        <f>COUNTIF($A$108:$G$108,"6")</f>
        <v>0</v>
      </c>
      <c r="AH197" s="94">
        <f>COUNTIF($A$111:$G$111,"6")</f>
        <v>0</v>
      </c>
      <c r="AI197" s="94">
        <f>COUNTIF($A$114:$G$114,"6")</f>
        <v>0</v>
      </c>
      <c r="AJ197" s="94">
        <f>COUNTIF($A$117:$G$117,"6")</f>
        <v>0</v>
      </c>
      <c r="AK197" s="94">
        <f>COUNTIF($A$120:$G$120,"6")</f>
        <v>0</v>
      </c>
      <c r="AL197" s="94">
        <f>COUNTIF($A$123:$G$123,"6")</f>
        <v>0</v>
      </c>
      <c r="AM197" s="94">
        <f>COUNTIF($A$126:$G$126,"6")</f>
        <v>0</v>
      </c>
      <c r="AN197" s="94">
        <f>COUNTIF($A$129:$G$129,"6")</f>
        <v>0</v>
      </c>
      <c r="AO197" s="94">
        <f>COUNTIF($A$132:$G$132,"6")</f>
        <v>0</v>
      </c>
      <c r="AP197" s="94">
        <f>COUNTIF($A$135:$G$135,"6")</f>
        <v>0</v>
      </c>
      <c r="AQ197" s="94">
        <f>COUNTIF($A$138:$G$138,"6")</f>
        <v>0</v>
      </c>
      <c r="AR197" s="94">
        <f>COUNTIF($A$141:$G$141,"6")</f>
        <v>0</v>
      </c>
      <c r="AS197" s="94">
        <f>COUNTIF($A$144:$G$144,"6")</f>
        <v>0</v>
      </c>
      <c r="AT197" s="94">
        <f>COUNTIF($A$147:$G$147,"6")</f>
        <v>0</v>
      </c>
      <c r="AU197" s="94">
        <f>COUNTIF($A$150:$G$150,"6")</f>
        <v>0</v>
      </c>
      <c r="AV197" s="94">
        <f>COUNTIF($A$153:$G$153,"6")</f>
        <v>0</v>
      </c>
      <c r="AW197" s="94">
        <f>COUNTIF($A$156:$G$156,"6")</f>
        <v>0</v>
      </c>
      <c r="AX197" s="94">
        <f>COUNTIF($A$159:$G$159,"6")</f>
        <v>0</v>
      </c>
      <c r="AY197" s="94">
        <f>COUNTIF($A$162:$G$162,"6")</f>
        <v>0</v>
      </c>
      <c r="AZ197" s="94">
        <f>COUNTIF($A$165:$G$165,"6")</f>
        <v>0</v>
      </c>
      <c r="BA197" s="94">
        <f>COUNTIF($A$168:$G$168,"6")</f>
        <v>0</v>
      </c>
      <c r="BB197" s="96">
        <f>SUM(A197:BA197)</f>
        <v>0</v>
      </c>
      <c r="BC197" s="97">
        <f>BB197/360</f>
        <v>0</v>
      </c>
    </row>
    <row r="198" spans="1:55" ht="25.5" x14ac:dyDescent="0.2">
      <c r="A198" s="94" t="s">
        <v>34</v>
      </c>
      <c r="B198" s="94"/>
      <c r="C198" s="94"/>
      <c r="D198" s="94"/>
      <c r="E198" s="94"/>
      <c r="F198" s="94"/>
      <c r="G198" s="94"/>
      <c r="H198" s="94"/>
      <c r="I198" s="94"/>
      <c r="J198" s="94"/>
      <c r="K198" s="94"/>
      <c r="L198" s="94"/>
      <c r="M198" s="94"/>
      <c r="N198" s="94"/>
      <c r="O198" s="86"/>
      <c r="P198" s="86"/>
      <c r="Q198" s="94"/>
      <c r="R198" s="94"/>
      <c r="S198" s="94"/>
      <c r="T198" s="94"/>
      <c r="U198" s="94"/>
      <c r="V198" s="94"/>
      <c r="W198" s="94"/>
      <c r="X198" s="94"/>
      <c r="Y198" s="96"/>
      <c r="Z198" s="97"/>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86"/>
      <c r="AW198" s="86"/>
      <c r="AX198" s="86"/>
      <c r="AY198" s="86"/>
      <c r="AZ198" s="86"/>
      <c r="BA198" s="86"/>
      <c r="BB198" s="95" t="s">
        <v>82</v>
      </c>
      <c r="BC198" s="95">
        <v>7</v>
      </c>
    </row>
    <row r="199" spans="1:55" x14ac:dyDescent="0.2">
      <c r="A199" s="94">
        <f>COUNTIF(A12:G12,"7")</f>
        <v>0</v>
      </c>
      <c r="B199" s="94">
        <f>COUNTIF(A15:G15,"7")</f>
        <v>0</v>
      </c>
      <c r="C199" s="94">
        <f>COUNTIF(A18:G18,"7")</f>
        <v>0</v>
      </c>
      <c r="D199" s="94">
        <f>COUNTIF(A21:G21,"7")</f>
        <v>0</v>
      </c>
      <c r="E199" s="94">
        <f>COUNTIF(A24:G24,"7")</f>
        <v>0</v>
      </c>
      <c r="F199" s="94">
        <f>COUNTIF(A27:G27,"7")</f>
        <v>0</v>
      </c>
      <c r="G199" s="94">
        <f>COUNTIF(A30:G30,"7")</f>
        <v>0</v>
      </c>
      <c r="H199" s="94">
        <f>COUNTIF(A33:G33,"7")</f>
        <v>0</v>
      </c>
      <c r="I199" s="94">
        <f>COUNTIF(A36:G36,"7")</f>
        <v>0</v>
      </c>
      <c r="J199" s="94">
        <f>COUNTIF(A39:G39,"7")</f>
        <v>0</v>
      </c>
      <c r="K199" s="94">
        <f>COUNTIF(A42:G42,"7")</f>
        <v>0</v>
      </c>
      <c r="L199" s="94">
        <f>COUNTIF(A45:G45,"7")</f>
        <v>0</v>
      </c>
      <c r="M199" s="94">
        <f>COUNTIF(A48:G48,"7")</f>
        <v>0</v>
      </c>
      <c r="N199" s="94">
        <f>COUNTIF(A51:G51,"7")</f>
        <v>0</v>
      </c>
      <c r="O199" s="94">
        <f>COUNTIF($A$54:$G$54,"7")</f>
        <v>0</v>
      </c>
      <c r="P199" s="94">
        <f>COUNTIF($A$57:$G$57,"7")</f>
        <v>0</v>
      </c>
      <c r="Q199" s="94">
        <f>COUNTIF($A$60:$G$60,"7")</f>
        <v>0</v>
      </c>
      <c r="R199" s="94">
        <f>COUNTIF($A$63:$G$63,"7")</f>
        <v>0</v>
      </c>
      <c r="S199" s="94">
        <f>COUNTIF($A$66:$G$66,"7")</f>
        <v>0</v>
      </c>
      <c r="T199" s="94">
        <f>COUNTIF($A$69:$G$69,"7")</f>
        <v>0</v>
      </c>
      <c r="U199" s="94">
        <f>COUNTIF($A$72:$G$72,"7")</f>
        <v>0</v>
      </c>
      <c r="V199" s="94">
        <f>COUNTIF($A$75:$G$75,"7")</f>
        <v>0</v>
      </c>
      <c r="W199" s="94">
        <f>COUNTIF($A$78:$G$78,"7")</f>
        <v>0</v>
      </c>
      <c r="X199" s="94">
        <f>COUNTIF($A$81:$G$81,"7")</f>
        <v>0</v>
      </c>
      <c r="Y199" s="94">
        <f>COUNTIF($A$84:$G$84,"7")</f>
        <v>0</v>
      </c>
      <c r="Z199" s="94">
        <f>COUNTIF($A$87:$G$87,"7")</f>
        <v>0</v>
      </c>
      <c r="AA199" s="94">
        <f>COUNTIF($A$90:$G$90,"7")</f>
        <v>0</v>
      </c>
      <c r="AB199" s="94">
        <f>COUNTIF($A$93:$G$93,"7")</f>
        <v>0</v>
      </c>
      <c r="AC199" s="94">
        <f>COUNTIF($A$96:$G$96,"7")</f>
        <v>0</v>
      </c>
      <c r="AD199" s="94">
        <f>COUNTIF($A$99:$G$99,"7")</f>
        <v>0</v>
      </c>
      <c r="AE199" s="94">
        <f>COUNTIF($A$102:$G$102,"7")</f>
        <v>0</v>
      </c>
      <c r="AF199" s="94">
        <f>COUNTIF($A$105:$G$105,"7")</f>
        <v>0</v>
      </c>
      <c r="AG199" s="94">
        <f>COUNTIF($A$108:$G$108,"7")</f>
        <v>0</v>
      </c>
      <c r="AH199" s="94">
        <f>COUNTIF($A$111:$G$111,"7")</f>
        <v>0</v>
      </c>
      <c r="AI199" s="94">
        <f>COUNTIF($A$114:$G$114,"7")</f>
        <v>0</v>
      </c>
      <c r="AJ199" s="94">
        <f>COUNTIF($A$117:$G$117,"7")</f>
        <v>0</v>
      </c>
      <c r="AK199" s="94">
        <f>COUNTIF($A$120:$G$120,"7")</f>
        <v>0</v>
      </c>
      <c r="AL199" s="94">
        <f>COUNTIF($A$123:$G$123,"7")</f>
        <v>0</v>
      </c>
      <c r="AM199" s="94">
        <f>COUNTIF($A$126:$G$126,"7")</f>
        <v>0</v>
      </c>
      <c r="AN199" s="94">
        <f>COUNTIF($A$129:$G$129,"7")</f>
        <v>0</v>
      </c>
      <c r="AO199" s="94">
        <f>COUNTIF($A$132:$G$132,"7")</f>
        <v>0</v>
      </c>
      <c r="AP199" s="94">
        <f>COUNTIF($A$135:$G$135,"7")</f>
        <v>0</v>
      </c>
      <c r="AQ199" s="94">
        <f>COUNTIF($A$138:$G$138,"7")</f>
        <v>0</v>
      </c>
      <c r="AR199" s="94">
        <f>COUNTIF($A$141:$G$141,"7")</f>
        <v>0</v>
      </c>
      <c r="AS199" s="94">
        <f>COUNTIF($A$144:$G$144,"7")</f>
        <v>0</v>
      </c>
      <c r="AT199" s="94">
        <f>COUNTIF($A$147:$G$147,"7")</f>
        <v>0</v>
      </c>
      <c r="AU199" s="94">
        <f>COUNTIF($A$150:$G$150,"7")</f>
        <v>0</v>
      </c>
      <c r="AV199" s="94">
        <f>COUNTIF($A$153:$G$153,"7")</f>
        <v>0</v>
      </c>
      <c r="AW199" s="94">
        <f>COUNTIF($A$156:$G$156,"7")</f>
        <v>0</v>
      </c>
      <c r="AX199" s="94">
        <f>COUNTIF($A$159:$G$159,"7")</f>
        <v>0</v>
      </c>
      <c r="AY199" s="94">
        <f>COUNTIF($A$162:$G$162,"7")</f>
        <v>0</v>
      </c>
      <c r="AZ199" s="94">
        <f>COUNTIF($A$165:$G$165,"7")</f>
        <v>0</v>
      </c>
      <c r="BA199" s="94">
        <f>COUNTIF($A$168:$G$168,"7")</f>
        <v>0</v>
      </c>
      <c r="BB199" s="96">
        <f>SUM(A199:BA199)</f>
        <v>0</v>
      </c>
      <c r="BC199" s="97">
        <f>BB199/360</f>
        <v>0</v>
      </c>
    </row>
    <row r="200" spans="1:55" ht="25.5" x14ac:dyDescent="0.2">
      <c r="A200" s="94" t="s">
        <v>35</v>
      </c>
      <c r="B200" s="94"/>
      <c r="C200" s="94"/>
      <c r="D200" s="94"/>
      <c r="E200" s="94"/>
      <c r="F200" s="94"/>
      <c r="G200" s="94"/>
      <c r="H200" s="94"/>
      <c r="I200" s="94"/>
      <c r="J200" s="94"/>
      <c r="K200" s="94"/>
      <c r="L200" s="94"/>
      <c r="M200" s="94"/>
      <c r="N200" s="94"/>
      <c r="O200" s="86"/>
      <c r="P200" s="86"/>
      <c r="Q200" s="94"/>
      <c r="R200" s="94"/>
      <c r="S200" s="94"/>
      <c r="T200" s="94"/>
      <c r="U200" s="94"/>
      <c r="V200" s="94"/>
      <c r="W200" s="94"/>
      <c r="X200" s="94"/>
      <c r="Y200" s="96"/>
      <c r="Z200" s="97"/>
      <c r="AA200" s="86"/>
      <c r="AB200" s="86"/>
      <c r="AC200" s="86"/>
      <c r="AD200" s="86"/>
      <c r="AE200" s="86"/>
      <c r="AF200" s="86"/>
      <c r="AG200" s="86"/>
      <c r="AH200" s="86"/>
      <c r="AI200" s="86"/>
      <c r="AJ200" s="86"/>
      <c r="AK200" s="86"/>
      <c r="AL200" s="86"/>
      <c r="AM200" s="86"/>
      <c r="AN200" s="86"/>
      <c r="AO200" s="86"/>
      <c r="AP200" s="86"/>
      <c r="AQ200" s="86"/>
      <c r="AR200" s="86"/>
      <c r="AS200" s="86"/>
      <c r="AT200" s="86"/>
      <c r="AU200" s="86"/>
      <c r="AV200" s="86"/>
      <c r="AW200" s="86"/>
      <c r="AX200" s="86"/>
      <c r="AY200" s="86"/>
      <c r="AZ200" s="86"/>
      <c r="BA200" s="86"/>
      <c r="BB200" s="95" t="s">
        <v>83</v>
      </c>
      <c r="BC200" s="95">
        <v>8</v>
      </c>
    </row>
    <row r="201" spans="1:55" x14ac:dyDescent="0.2">
      <c r="A201" s="94">
        <f>COUNTIF(A12:G12,"8")</f>
        <v>0</v>
      </c>
      <c r="B201" s="94">
        <f>COUNTIF(A15:G15,"8")</f>
        <v>0</v>
      </c>
      <c r="C201" s="94">
        <f>COUNTIF(A18:G18,"8")</f>
        <v>0</v>
      </c>
      <c r="D201" s="94">
        <f>COUNTIF(A21:G21,"8")</f>
        <v>0</v>
      </c>
      <c r="E201" s="94">
        <f>COUNTIF(A24:G24,"8")</f>
        <v>0</v>
      </c>
      <c r="F201" s="94">
        <f>COUNTIF(A27:G27,"8")</f>
        <v>0</v>
      </c>
      <c r="G201" s="94">
        <f>COUNTIF(A30:G30,"8")</f>
        <v>0</v>
      </c>
      <c r="H201" s="94">
        <f>COUNTIF(A33:G33,"8")</f>
        <v>0</v>
      </c>
      <c r="I201" s="94">
        <f>COUNTIF(A36:G36,"8")</f>
        <v>0</v>
      </c>
      <c r="J201" s="94">
        <f>COUNTIF(A39:G39,"8")</f>
        <v>0</v>
      </c>
      <c r="K201" s="94">
        <f>COUNTIF(A42:G42,"8")</f>
        <v>0</v>
      </c>
      <c r="L201" s="94">
        <f>COUNTIF(A45:G45,"8")</f>
        <v>0</v>
      </c>
      <c r="M201" s="94">
        <f>COUNTIF(A48:G48,"8")</f>
        <v>0</v>
      </c>
      <c r="N201" s="94">
        <f>COUNTIF(A51:G51,"8")</f>
        <v>0</v>
      </c>
      <c r="O201" s="94">
        <f>COUNTIF($A$54:$G$54,"8")</f>
        <v>0</v>
      </c>
      <c r="P201" s="94">
        <f>COUNTIF($A$57:$G$57,"8")</f>
        <v>0</v>
      </c>
      <c r="Q201" s="94">
        <f>COUNTIF($A$60:$G$60,"8")</f>
        <v>0</v>
      </c>
      <c r="R201" s="94">
        <f>COUNTIF($A$63:$G$63,"8")</f>
        <v>0</v>
      </c>
      <c r="S201" s="94">
        <f>COUNTIF($A$66:$G$66,"8")</f>
        <v>0</v>
      </c>
      <c r="T201" s="94">
        <f>COUNTIF($A$69:$G$69,"8")</f>
        <v>0</v>
      </c>
      <c r="U201" s="94">
        <f>COUNTIF($A$72:$G$72,"8")</f>
        <v>0</v>
      </c>
      <c r="V201" s="94">
        <f>COUNTIF($A$75:$G$75,"8")</f>
        <v>0</v>
      </c>
      <c r="W201" s="94">
        <f>COUNTIF($A$78:$G$78,"8")</f>
        <v>0</v>
      </c>
      <c r="X201" s="94">
        <f>COUNTIF($A$81:$G$81,"8")</f>
        <v>0</v>
      </c>
      <c r="Y201" s="94">
        <f>COUNTIF($A$84:$G$84,"8")</f>
        <v>0</v>
      </c>
      <c r="Z201" s="94">
        <f>COUNTIF($A$87:$G$87,"8")</f>
        <v>0</v>
      </c>
      <c r="AA201" s="94">
        <f>COUNTIF($A$90:$G$90,"8")</f>
        <v>0</v>
      </c>
      <c r="AB201" s="94">
        <f>COUNTIF($A$93:$G$93,"8")</f>
        <v>0</v>
      </c>
      <c r="AC201" s="94">
        <f>COUNTIF($A$96:$G$96,"8")</f>
        <v>0</v>
      </c>
      <c r="AD201" s="94">
        <f>COUNTIF($A$99:$G$99,"8")</f>
        <v>0</v>
      </c>
      <c r="AE201" s="94">
        <f>COUNTIF($A$102:$G$102,"8")</f>
        <v>0</v>
      </c>
      <c r="AF201" s="94">
        <f>COUNTIF($A$105:$G$105,"8")</f>
        <v>0</v>
      </c>
      <c r="AG201" s="94">
        <f>COUNTIF($A$108:$G$108,"8")</f>
        <v>0</v>
      </c>
      <c r="AH201" s="94">
        <f>COUNTIF($A$111:$G$111,"8")</f>
        <v>0</v>
      </c>
      <c r="AI201" s="94">
        <f>COUNTIF($A$114:$G$114,"8")</f>
        <v>0</v>
      </c>
      <c r="AJ201" s="94">
        <f>COUNTIF($A$117:$G$117,"8")</f>
        <v>0</v>
      </c>
      <c r="AK201" s="94">
        <f>COUNTIF($A$120:$G$120,"8")</f>
        <v>0</v>
      </c>
      <c r="AL201" s="94">
        <f>COUNTIF($A$123:$G$123,"8")</f>
        <v>0</v>
      </c>
      <c r="AM201" s="94">
        <f>COUNTIF($A$126:$G$126,"8")</f>
        <v>0</v>
      </c>
      <c r="AN201" s="94">
        <f>COUNTIF($A$129:$G$129,"8")</f>
        <v>0</v>
      </c>
      <c r="AO201" s="94">
        <f>COUNTIF($A$132:$G$132,"8")</f>
        <v>0</v>
      </c>
      <c r="AP201" s="94">
        <f>COUNTIF($A$135:$G$135,"8")</f>
        <v>0</v>
      </c>
      <c r="AQ201" s="94">
        <f>COUNTIF($A$138:$G$138,"8")</f>
        <v>0</v>
      </c>
      <c r="AR201" s="94">
        <f>COUNTIF($A$141:$G$141,"8")</f>
        <v>0</v>
      </c>
      <c r="AS201" s="94">
        <f>COUNTIF($A$144:$G$144,"8")</f>
        <v>0</v>
      </c>
      <c r="AT201" s="94">
        <f>COUNTIF($A$147:$G$147,"8")</f>
        <v>0</v>
      </c>
      <c r="AU201" s="94">
        <f>COUNTIF($A$150:$G$150,"8")</f>
        <v>0</v>
      </c>
      <c r="AV201" s="94">
        <f>COUNTIF($A$153:$G$153,"8")</f>
        <v>0</v>
      </c>
      <c r="AW201" s="94">
        <f>COUNTIF($A$156:$G$156,"8")</f>
        <v>0</v>
      </c>
      <c r="AX201" s="94">
        <f>COUNTIF($A$159:$G$159,"8")</f>
        <v>0</v>
      </c>
      <c r="AY201" s="94">
        <f>COUNTIF($A$162:$G$162,"8")</f>
        <v>0</v>
      </c>
      <c r="AZ201" s="94">
        <f>COUNTIF($A$165:$G$165,"8")</f>
        <v>0</v>
      </c>
      <c r="BA201" s="94">
        <f>COUNTIF($A$168:$G$168,"8")</f>
        <v>0</v>
      </c>
      <c r="BB201" s="96">
        <f>SUM(A201:BA201)</f>
        <v>0</v>
      </c>
      <c r="BC201" s="97">
        <f>BB201/360</f>
        <v>0</v>
      </c>
    </row>
    <row r="202" spans="1:55" ht="25.5" x14ac:dyDescent="0.2">
      <c r="A202" s="94" t="s">
        <v>36</v>
      </c>
      <c r="B202" s="94"/>
      <c r="C202" s="94"/>
      <c r="D202" s="94"/>
      <c r="E202" s="94"/>
      <c r="F202" s="94"/>
      <c r="G202" s="94"/>
      <c r="H202" s="94"/>
      <c r="I202" s="94"/>
      <c r="J202" s="94"/>
      <c r="K202" s="94"/>
      <c r="L202" s="94"/>
      <c r="M202" s="94"/>
      <c r="N202" s="94"/>
      <c r="O202" s="86"/>
      <c r="P202" s="86"/>
      <c r="Q202" s="94"/>
      <c r="R202" s="94"/>
      <c r="S202" s="94"/>
      <c r="T202" s="94"/>
      <c r="U202" s="94"/>
      <c r="V202" s="94"/>
      <c r="W202" s="94"/>
      <c r="X202" s="94"/>
      <c r="Y202" s="96"/>
      <c r="Z202" s="97"/>
      <c r="AA202" s="86"/>
      <c r="AB202" s="86"/>
      <c r="AC202" s="86"/>
      <c r="AD202" s="86"/>
      <c r="AE202" s="86"/>
      <c r="AF202" s="86"/>
      <c r="AG202" s="86"/>
      <c r="AH202" s="86"/>
      <c r="AI202" s="86"/>
      <c r="AJ202" s="86"/>
      <c r="AK202" s="86"/>
      <c r="AL202" s="86"/>
      <c r="AM202" s="86"/>
      <c r="AN202" s="86"/>
      <c r="AO202" s="86"/>
      <c r="AP202" s="86"/>
      <c r="AQ202" s="86"/>
      <c r="AR202" s="86"/>
      <c r="AS202" s="86"/>
      <c r="AT202" s="86"/>
      <c r="AU202" s="86"/>
      <c r="AV202" s="86"/>
      <c r="AW202" s="86"/>
      <c r="AX202" s="86"/>
      <c r="AY202" s="86"/>
      <c r="AZ202" s="86"/>
      <c r="BA202" s="86"/>
      <c r="BB202" s="95" t="s">
        <v>84</v>
      </c>
      <c r="BC202" s="95">
        <v>9</v>
      </c>
    </row>
    <row r="203" spans="1:55" x14ac:dyDescent="0.2">
      <c r="A203" s="94">
        <f>COUNTIF(A12:G12,"9")</f>
        <v>0</v>
      </c>
      <c r="B203" s="94">
        <f>COUNTIF(A15:G15,"9")</f>
        <v>0</v>
      </c>
      <c r="C203" s="94">
        <f>COUNTIF(A18:G18,"9")</f>
        <v>0</v>
      </c>
      <c r="D203" s="94">
        <f>COUNTIF(A21:G21,"9")</f>
        <v>0</v>
      </c>
      <c r="E203" s="94">
        <f>COUNTIF(A24:G24,"9")</f>
        <v>0</v>
      </c>
      <c r="F203" s="94">
        <f>COUNTIF(A27:G27,"9")</f>
        <v>0</v>
      </c>
      <c r="G203" s="94">
        <f>COUNTIF(A30:G30,"9")</f>
        <v>0</v>
      </c>
      <c r="H203" s="94">
        <f>COUNTIF(A33:G33,"9")</f>
        <v>0</v>
      </c>
      <c r="I203" s="94">
        <f>COUNTIF(A36:G36,"9")</f>
        <v>0</v>
      </c>
      <c r="J203" s="94">
        <f>COUNTIF(A39:G39,"9")</f>
        <v>0</v>
      </c>
      <c r="K203" s="94">
        <f>COUNTIF(A42:G42,"9")</f>
        <v>0</v>
      </c>
      <c r="L203" s="94">
        <f>COUNTIF(A45:G45,"9")</f>
        <v>0</v>
      </c>
      <c r="M203" s="94">
        <f>COUNTIF(A48:G48,"9")</f>
        <v>0</v>
      </c>
      <c r="N203" s="94">
        <f>COUNTIF(A51:G51,"9")</f>
        <v>0</v>
      </c>
      <c r="O203" s="94">
        <f>COUNTIF($A$54:$G$54,"9")</f>
        <v>0</v>
      </c>
      <c r="P203" s="94">
        <f>COUNTIF($A$57:$G$57,"9")</f>
        <v>0</v>
      </c>
      <c r="Q203" s="94">
        <f>COUNTIF($A$60:$G$60,"9")</f>
        <v>0</v>
      </c>
      <c r="R203" s="94">
        <f>COUNTIF($A$63:$G$63,"9")</f>
        <v>0</v>
      </c>
      <c r="S203" s="94">
        <f>COUNTIF($A$66:$G$66,"9")</f>
        <v>0</v>
      </c>
      <c r="T203" s="94">
        <f>COUNTIF($A$69:$G$69,"9")</f>
        <v>0</v>
      </c>
      <c r="U203" s="94">
        <f>COUNTIF($A$72:$G$72,"9")</f>
        <v>0</v>
      </c>
      <c r="V203" s="94">
        <f>COUNTIF($A$75:$G$75,"9")</f>
        <v>0</v>
      </c>
      <c r="W203" s="94">
        <f>COUNTIF($A$78:$G$78,"9")</f>
        <v>0</v>
      </c>
      <c r="X203" s="94">
        <f>COUNTIF($A$81:$G$81,"9")</f>
        <v>0</v>
      </c>
      <c r="Y203" s="94">
        <f>COUNTIF($A$84:$G$84,"9")</f>
        <v>0</v>
      </c>
      <c r="Z203" s="94">
        <f>COUNTIF($A$87:$G$87,"9")</f>
        <v>0</v>
      </c>
      <c r="AA203" s="94">
        <f>COUNTIF($A$90:$G$90,"9")</f>
        <v>0</v>
      </c>
      <c r="AB203" s="94">
        <f>COUNTIF($A$93:$G$93,"9")</f>
        <v>0</v>
      </c>
      <c r="AC203" s="94">
        <f>COUNTIF($A$96:$G$96,"9")</f>
        <v>0</v>
      </c>
      <c r="AD203" s="94">
        <f>COUNTIF($A$99:$G$99,"9")</f>
        <v>0</v>
      </c>
      <c r="AE203" s="94">
        <f>COUNTIF($A$102:$G$102,"9")</f>
        <v>0</v>
      </c>
      <c r="AF203" s="94">
        <f>COUNTIF($A$105:$G$105,"9")</f>
        <v>0</v>
      </c>
      <c r="AG203" s="94">
        <f>COUNTIF($A$108:$G$108,"9")</f>
        <v>0</v>
      </c>
      <c r="AH203" s="94">
        <f>COUNTIF($A$111:$G$111,"9")</f>
        <v>0</v>
      </c>
      <c r="AI203" s="94">
        <f>COUNTIF($A$114:$G$114,"9")</f>
        <v>0</v>
      </c>
      <c r="AJ203" s="94">
        <f>COUNTIF($A$117:$G$117,"9")</f>
        <v>0</v>
      </c>
      <c r="AK203" s="94">
        <f>COUNTIF($A$120:$G$120,"9")</f>
        <v>0</v>
      </c>
      <c r="AL203" s="94">
        <f>COUNTIF($A$123:$G$123,"9")</f>
        <v>0</v>
      </c>
      <c r="AM203" s="94">
        <f>COUNTIF($A$126:$G$126,"9")</f>
        <v>0</v>
      </c>
      <c r="AN203" s="94">
        <f>COUNTIF($A$129:$G$129,"9")</f>
        <v>0</v>
      </c>
      <c r="AO203" s="94">
        <f>COUNTIF($A$132:$G$132,"9")</f>
        <v>0</v>
      </c>
      <c r="AP203" s="94">
        <f>COUNTIF($A$135:$G$135,"9")</f>
        <v>0</v>
      </c>
      <c r="AQ203" s="94">
        <f>COUNTIF($A$138:$G$138,"9")</f>
        <v>0</v>
      </c>
      <c r="AR203" s="94">
        <f>COUNTIF($A$141:$G$141,"9")</f>
        <v>0</v>
      </c>
      <c r="AS203" s="94">
        <f>COUNTIF($A$144:$G$144,"9")</f>
        <v>0</v>
      </c>
      <c r="AT203" s="94">
        <f>COUNTIF($A$147:$G$147,"9")</f>
        <v>0</v>
      </c>
      <c r="AU203" s="94">
        <f>COUNTIF($A$150:$G$150,"9")</f>
        <v>0</v>
      </c>
      <c r="AV203" s="94">
        <f>COUNTIF($A$153:$G$153,"9")</f>
        <v>0</v>
      </c>
      <c r="AW203" s="94">
        <f>COUNTIF($A$156:$G$156,"9")</f>
        <v>0</v>
      </c>
      <c r="AX203" s="94">
        <f>COUNTIF($A$159:$G$159,"9")</f>
        <v>0</v>
      </c>
      <c r="AY203" s="94">
        <f>COUNTIF($A$162:$G$162,"9")</f>
        <v>0</v>
      </c>
      <c r="AZ203" s="94">
        <f>COUNTIF($A$165:$G$165,"9")</f>
        <v>0</v>
      </c>
      <c r="BA203" s="94">
        <f>COUNTIF($A$168:$G$168,"9")</f>
        <v>0</v>
      </c>
      <c r="BB203" s="96">
        <f>SUM(A203:BA203)</f>
        <v>0</v>
      </c>
      <c r="BC203" s="97">
        <f>BB203/360</f>
        <v>0</v>
      </c>
    </row>
    <row r="204" spans="1:55" ht="38.25" x14ac:dyDescent="0.2">
      <c r="A204" s="94" t="s">
        <v>37</v>
      </c>
      <c r="B204" s="94"/>
      <c r="C204" s="94"/>
      <c r="D204" s="94"/>
      <c r="E204" s="94"/>
      <c r="F204" s="94"/>
      <c r="G204" s="94"/>
      <c r="H204" s="94"/>
      <c r="I204" s="94"/>
      <c r="J204" s="94"/>
      <c r="K204" s="94"/>
      <c r="L204" s="94"/>
      <c r="M204" s="94"/>
      <c r="N204" s="94"/>
      <c r="O204" s="86"/>
      <c r="P204" s="86"/>
      <c r="Q204" s="94"/>
      <c r="R204" s="94"/>
      <c r="S204" s="94"/>
      <c r="T204" s="94"/>
      <c r="U204" s="94"/>
      <c r="V204" s="94"/>
      <c r="W204" s="94"/>
      <c r="X204" s="94"/>
      <c r="Y204" s="96"/>
      <c r="Z204" s="97"/>
      <c r="AA204" s="86"/>
      <c r="AB204" s="86"/>
      <c r="AC204" s="86"/>
      <c r="AD204" s="86"/>
      <c r="AE204" s="86"/>
      <c r="AF204" s="86"/>
      <c r="AG204" s="86"/>
      <c r="AH204" s="86"/>
      <c r="AI204" s="86"/>
      <c r="AJ204" s="86"/>
      <c r="AK204" s="86"/>
      <c r="AL204" s="86"/>
      <c r="AM204" s="86"/>
      <c r="AN204" s="86"/>
      <c r="AO204" s="86"/>
      <c r="AP204" s="86"/>
      <c r="AQ204" s="86"/>
      <c r="AR204" s="86"/>
      <c r="AS204" s="86"/>
      <c r="AT204" s="86"/>
      <c r="AU204" s="86"/>
      <c r="AV204" s="86"/>
      <c r="AW204" s="86"/>
      <c r="AX204" s="86"/>
      <c r="AY204" s="86"/>
      <c r="AZ204" s="86"/>
      <c r="BA204" s="86"/>
      <c r="BB204" s="95" t="s">
        <v>85</v>
      </c>
      <c r="BC204" s="95">
        <v>10</v>
      </c>
    </row>
    <row r="205" spans="1:55" x14ac:dyDescent="0.2">
      <c r="A205" s="94">
        <f>COUNTIF(A12:G12,"10")</f>
        <v>0</v>
      </c>
      <c r="B205" s="94">
        <f>COUNTIF(A15:G15,"10")</f>
        <v>0</v>
      </c>
      <c r="C205" s="94">
        <f>COUNTIF(A18:G18,"10")</f>
        <v>0</v>
      </c>
      <c r="D205" s="94">
        <f>COUNTIF(A21:G21,"10")</f>
        <v>0</v>
      </c>
      <c r="E205" s="94">
        <f>COUNTIF(A24:G24,"10")</f>
        <v>0</v>
      </c>
      <c r="F205" s="94">
        <f>COUNTIF(A27:G27,"10")</f>
        <v>0</v>
      </c>
      <c r="G205" s="94">
        <f>COUNTIF(A30:G30,"10")</f>
        <v>0</v>
      </c>
      <c r="H205" s="94">
        <f>COUNTIF(A33:G33,"10")</f>
        <v>0</v>
      </c>
      <c r="I205" s="94">
        <f>COUNTIF(A36:G36,"10")</f>
        <v>0</v>
      </c>
      <c r="J205" s="94">
        <f>COUNTIF(A39:G39,"10")</f>
        <v>0</v>
      </c>
      <c r="K205" s="94">
        <f>COUNTIF(A42:G42,"10")</f>
        <v>0</v>
      </c>
      <c r="L205" s="94">
        <f>COUNTIF(A45:G45,"10")</f>
        <v>0</v>
      </c>
      <c r="M205" s="94">
        <f>COUNTIF(A48:G48,"10")</f>
        <v>0</v>
      </c>
      <c r="N205" s="94">
        <f>COUNTIF(A51:G51,"10")</f>
        <v>0</v>
      </c>
      <c r="O205" s="94">
        <f>COUNTIF($A$54:$G$54,"10")</f>
        <v>0</v>
      </c>
      <c r="P205" s="94">
        <f>COUNTIF($A$57:$G$57,"10")</f>
        <v>0</v>
      </c>
      <c r="Q205" s="94">
        <f>COUNTIF($A$60:$G$60,"10")</f>
        <v>0</v>
      </c>
      <c r="R205" s="94">
        <f>COUNTIF($A$63:$G$63,"10")</f>
        <v>0</v>
      </c>
      <c r="S205" s="94">
        <f>COUNTIF($A$66:$G$66,"10")</f>
        <v>0</v>
      </c>
      <c r="T205" s="94">
        <f>COUNTIF($A$69:$G$69,"10")</f>
        <v>0</v>
      </c>
      <c r="U205" s="94">
        <f>COUNTIF($A$72:$G$72,"10")</f>
        <v>0</v>
      </c>
      <c r="V205" s="94">
        <f>COUNTIF($A$75:$G$75,"10")</f>
        <v>0</v>
      </c>
      <c r="W205" s="94">
        <f>COUNTIF($A$78:$G$78,"10")</f>
        <v>0</v>
      </c>
      <c r="X205" s="94">
        <f>COUNTIF($A$81:$G$81,"10")</f>
        <v>0</v>
      </c>
      <c r="Y205" s="94">
        <f>COUNTIF($A$84:$G$84,"10")</f>
        <v>0</v>
      </c>
      <c r="Z205" s="94">
        <f>COUNTIF($A$87:$G$87,"10")</f>
        <v>0</v>
      </c>
      <c r="AA205" s="94">
        <f>COUNTIF($A$90:$G$90,"10")</f>
        <v>0</v>
      </c>
      <c r="AB205" s="94">
        <f>COUNTIF($A$93:$G$93,"10")</f>
        <v>0</v>
      </c>
      <c r="AC205" s="94">
        <f>COUNTIF($A$96:$G$96,"10")</f>
        <v>0</v>
      </c>
      <c r="AD205" s="94">
        <f>COUNTIF($A$99:$G$99,"10")</f>
        <v>0</v>
      </c>
      <c r="AE205" s="94">
        <f>COUNTIF($A$102:$G$102,"10")</f>
        <v>0</v>
      </c>
      <c r="AF205" s="94">
        <f>COUNTIF($A$105:$G$105,"10")</f>
        <v>0</v>
      </c>
      <c r="AG205" s="94">
        <f>COUNTIF($A$108:$G$108,"10")</f>
        <v>0</v>
      </c>
      <c r="AH205" s="94">
        <f>COUNTIF($A$111:$G$111,"10")</f>
        <v>0</v>
      </c>
      <c r="AI205" s="94">
        <f>COUNTIF($A$114:$G$114,"10")</f>
        <v>0</v>
      </c>
      <c r="AJ205" s="94">
        <f>COUNTIF($A$117:$G$117,"10")</f>
        <v>0</v>
      </c>
      <c r="AK205" s="94">
        <f>COUNTIF($A$120:$G$120,"10")</f>
        <v>0</v>
      </c>
      <c r="AL205" s="94">
        <f>COUNTIF($A$123:$G$123,"10")</f>
        <v>0</v>
      </c>
      <c r="AM205" s="94">
        <f>COUNTIF($A$126:$G$126,"10")</f>
        <v>0</v>
      </c>
      <c r="AN205" s="94">
        <f>COUNTIF($A$129:$G$129,"10")</f>
        <v>0</v>
      </c>
      <c r="AO205" s="94">
        <f>COUNTIF($A$132:$G$132,"10")</f>
        <v>0</v>
      </c>
      <c r="AP205" s="94">
        <f>COUNTIF($A$135:$G$135,"10")</f>
        <v>0</v>
      </c>
      <c r="AQ205" s="94">
        <f>COUNTIF($A$138:$G$138,"10")</f>
        <v>0</v>
      </c>
      <c r="AR205" s="94">
        <f>COUNTIF($A$141:$G$141,"10")</f>
        <v>0</v>
      </c>
      <c r="AS205" s="94">
        <f>COUNTIF($A$144:$G$144,"10")</f>
        <v>0</v>
      </c>
      <c r="AT205" s="94">
        <f>COUNTIF($A$147:$G$147,"10")</f>
        <v>0</v>
      </c>
      <c r="AU205" s="94">
        <f>COUNTIF($A$150:$G$150,"10")</f>
        <v>0</v>
      </c>
      <c r="AV205" s="94">
        <f>COUNTIF($A$153:$G$153,"10")</f>
        <v>0</v>
      </c>
      <c r="AW205" s="94">
        <f>COUNTIF($A$156:$G$156,"10")</f>
        <v>0</v>
      </c>
      <c r="AX205" s="94">
        <f>COUNTIF($A$159:$G$159,"10")</f>
        <v>0</v>
      </c>
      <c r="AY205" s="94">
        <f>COUNTIF($A$162:$G$162,"10")</f>
        <v>0</v>
      </c>
      <c r="AZ205" s="94">
        <f>COUNTIF($A$165:$G$165,"10")</f>
        <v>0</v>
      </c>
      <c r="BA205" s="94">
        <f>COUNTIF($A$168:$G$168,"10")</f>
        <v>0</v>
      </c>
      <c r="BB205" s="96">
        <f>SUM(A205:BA205)</f>
        <v>0</v>
      </c>
      <c r="BC205" s="97">
        <f>BB205/360</f>
        <v>0</v>
      </c>
    </row>
    <row r="206" spans="1:55" ht="38.25" x14ac:dyDescent="0.2">
      <c r="A206" s="94" t="s">
        <v>38</v>
      </c>
      <c r="B206" s="94"/>
      <c r="C206" s="94"/>
      <c r="D206" s="94"/>
      <c r="E206" s="94"/>
      <c r="F206" s="94"/>
      <c r="G206" s="94"/>
      <c r="H206" s="94"/>
      <c r="I206" s="94"/>
      <c r="J206" s="94"/>
      <c r="K206" s="94"/>
      <c r="L206" s="94"/>
      <c r="M206" s="94"/>
      <c r="N206" s="94"/>
      <c r="O206" s="86"/>
      <c r="P206" s="86"/>
      <c r="Q206" s="94"/>
      <c r="R206" s="94"/>
      <c r="S206" s="94"/>
      <c r="T206" s="94"/>
      <c r="U206" s="94"/>
      <c r="V206" s="94"/>
      <c r="W206" s="94"/>
      <c r="X206" s="94"/>
      <c r="Y206" s="96"/>
      <c r="Z206" s="97"/>
      <c r="AA206" s="86"/>
      <c r="AB206" s="86"/>
      <c r="AC206" s="86"/>
      <c r="AD206" s="86"/>
      <c r="AE206" s="86"/>
      <c r="AF206" s="86"/>
      <c r="AG206" s="86"/>
      <c r="AH206" s="86"/>
      <c r="AI206" s="86"/>
      <c r="AJ206" s="86"/>
      <c r="AK206" s="86"/>
      <c r="AL206" s="86"/>
      <c r="AM206" s="86"/>
      <c r="AN206" s="86"/>
      <c r="AO206" s="86"/>
      <c r="AP206" s="86"/>
      <c r="AQ206" s="86"/>
      <c r="AR206" s="86"/>
      <c r="AS206" s="86"/>
      <c r="AT206" s="86"/>
      <c r="AU206" s="86"/>
      <c r="AV206" s="86"/>
      <c r="AW206" s="86"/>
      <c r="AX206" s="86"/>
      <c r="AY206" s="86"/>
      <c r="AZ206" s="86"/>
      <c r="BA206" s="86"/>
      <c r="BB206" s="95" t="s">
        <v>86</v>
      </c>
      <c r="BC206" s="95">
        <v>11</v>
      </c>
    </row>
    <row r="207" spans="1:55" x14ac:dyDescent="0.2">
      <c r="A207" s="94">
        <f>COUNTIF(A12:G12,"11")</f>
        <v>0</v>
      </c>
      <c r="B207" s="94">
        <f>COUNTIF(A15:G15,"11")</f>
        <v>0</v>
      </c>
      <c r="C207" s="94">
        <f>COUNTIF(A18:G18,"11")</f>
        <v>0</v>
      </c>
      <c r="D207" s="94">
        <f>COUNTIF(A21:G21,"11")</f>
        <v>0</v>
      </c>
      <c r="E207" s="94">
        <f>COUNTIF(A24:G24,"11")</f>
        <v>0</v>
      </c>
      <c r="F207" s="94">
        <f>COUNTIF(A27:G27,"11")</f>
        <v>0</v>
      </c>
      <c r="G207" s="94">
        <f>COUNTIF(A30:G30,"11")</f>
        <v>0</v>
      </c>
      <c r="H207" s="94">
        <f>COUNTIF(A33:G33,"11")</f>
        <v>0</v>
      </c>
      <c r="I207" s="94">
        <f>COUNTIF(A36:G36,"11")</f>
        <v>0</v>
      </c>
      <c r="J207" s="94">
        <f>COUNTIF(A39:G39,"11")</f>
        <v>0</v>
      </c>
      <c r="K207" s="94">
        <f>COUNTIF(A42:G42,"11")</f>
        <v>0</v>
      </c>
      <c r="L207" s="94">
        <f>COUNTIF(A45:G45,"11")</f>
        <v>0</v>
      </c>
      <c r="M207" s="94">
        <f>COUNTIF(A48:G48,"11")</f>
        <v>0</v>
      </c>
      <c r="N207" s="94">
        <f>COUNTIF(A51:G51,"11")</f>
        <v>0</v>
      </c>
      <c r="O207" s="94">
        <f>COUNTIF($A$54:$G$54,"11")</f>
        <v>0</v>
      </c>
      <c r="P207" s="94">
        <f>COUNTIF($A$57:$G$57,"11")</f>
        <v>0</v>
      </c>
      <c r="Q207" s="94">
        <f>COUNTIF($A$60:$G$60,"11")</f>
        <v>0</v>
      </c>
      <c r="R207" s="94">
        <f>COUNTIF($A$63:$G$63,"11")</f>
        <v>0</v>
      </c>
      <c r="S207" s="94">
        <f>COUNTIF($A$66:$G$66,"11")</f>
        <v>0</v>
      </c>
      <c r="T207" s="94">
        <f>COUNTIF($A$69:$G$69,"11")</f>
        <v>0</v>
      </c>
      <c r="U207" s="94">
        <f>COUNTIF($A$72:$G$72,"11")</f>
        <v>0</v>
      </c>
      <c r="V207" s="94">
        <f>COUNTIF($A$75:$G$75,"11")</f>
        <v>0</v>
      </c>
      <c r="W207" s="94">
        <f>COUNTIF($A$78:$G$78,"11")</f>
        <v>0</v>
      </c>
      <c r="X207" s="94">
        <f>COUNTIF($A$81:$G$81,"11")</f>
        <v>0</v>
      </c>
      <c r="Y207" s="94">
        <f>COUNTIF($A$84:$G$84,"11")</f>
        <v>0</v>
      </c>
      <c r="Z207" s="94">
        <f>COUNTIF($A$87:$G$87,"11")</f>
        <v>0</v>
      </c>
      <c r="AA207" s="94">
        <f>COUNTIF($A$90:$G$90,"11")</f>
        <v>0</v>
      </c>
      <c r="AB207" s="94">
        <f>COUNTIF($A$93:$G$93,"11")</f>
        <v>0</v>
      </c>
      <c r="AC207" s="94">
        <f>COUNTIF($A$96:$G$96,"11")</f>
        <v>0</v>
      </c>
      <c r="AD207" s="94">
        <f>COUNTIF($A$99:$G$99,"11")</f>
        <v>0</v>
      </c>
      <c r="AE207" s="94">
        <f>COUNTIF($A$102:$G$102,"11")</f>
        <v>0</v>
      </c>
      <c r="AF207" s="94">
        <f>COUNTIF($A$105:$G$105,"11")</f>
        <v>0</v>
      </c>
      <c r="AG207" s="94">
        <f>COUNTIF($A$108:$G$108,"11")</f>
        <v>0</v>
      </c>
      <c r="AH207" s="94">
        <f>COUNTIF($A$111:$G$111,"11")</f>
        <v>0</v>
      </c>
      <c r="AI207" s="94">
        <f>COUNTIF($A$114:$G$114,"11")</f>
        <v>0</v>
      </c>
      <c r="AJ207" s="94">
        <f>COUNTIF($A$117:$G$117,"11")</f>
        <v>0</v>
      </c>
      <c r="AK207" s="94">
        <f>COUNTIF($A$120:$G$120,"11")</f>
        <v>0</v>
      </c>
      <c r="AL207" s="94">
        <f>COUNTIF($A$123:$G$123,"11")</f>
        <v>0</v>
      </c>
      <c r="AM207" s="94">
        <f>COUNTIF($A$126:$G$126,"11")</f>
        <v>0</v>
      </c>
      <c r="AN207" s="94">
        <f>COUNTIF($A$129:$G$129,"11")</f>
        <v>0</v>
      </c>
      <c r="AO207" s="94">
        <f>COUNTIF($A$132:$G$132,"11")</f>
        <v>0</v>
      </c>
      <c r="AP207" s="94">
        <f>COUNTIF($A$135:$G$135,"11")</f>
        <v>0</v>
      </c>
      <c r="AQ207" s="94">
        <f>COUNTIF($A$138:$G$138,"11")</f>
        <v>0</v>
      </c>
      <c r="AR207" s="94">
        <f>COUNTIF($A$141:$G$141,"11")</f>
        <v>0</v>
      </c>
      <c r="AS207" s="94">
        <f>COUNTIF($A$144:$G$144,"11")</f>
        <v>0</v>
      </c>
      <c r="AT207" s="94">
        <f>COUNTIF($A$147:$G$147,"11")</f>
        <v>0</v>
      </c>
      <c r="AU207" s="94">
        <f>COUNTIF($A$150:$G$150,"11")</f>
        <v>0</v>
      </c>
      <c r="AV207" s="94">
        <f>COUNTIF($A$153:$G$153,"11")</f>
        <v>0</v>
      </c>
      <c r="AW207" s="94">
        <f>COUNTIF($A$156:$G$156,"11")</f>
        <v>0</v>
      </c>
      <c r="AX207" s="94">
        <f>COUNTIF($A$159:$G$159,"11")</f>
        <v>0</v>
      </c>
      <c r="AY207" s="94">
        <f>COUNTIF($A$162:$G$162,"11")</f>
        <v>0</v>
      </c>
      <c r="AZ207" s="94">
        <f>COUNTIF($A$165:$G$165,"11")</f>
        <v>0</v>
      </c>
      <c r="BA207" s="94">
        <f>COUNTIF($A$168:$G$168,"11")</f>
        <v>0</v>
      </c>
      <c r="BB207" s="96">
        <f>SUM(A207:BA207)</f>
        <v>0</v>
      </c>
      <c r="BC207" s="97">
        <f>BB207/360</f>
        <v>0</v>
      </c>
    </row>
    <row r="208" spans="1:55" ht="38.25" x14ac:dyDescent="0.2">
      <c r="A208" s="94" t="s">
        <v>46</v>
      </c>
      <c r="B208" s="94"/>
      <c r="C208" s="94"/>
      <c r="D208" s="94"/>
      <c r="E208" s="94"/>
      <c r="F208" s="94"/>
      <c r="G208" s="94"/>
      <c r="H208" s="94"/>
      <c r="I208" s="94"/>
      <c r="J208" s="94"/>
      <c r="K208" s="94"/>
      <c r="L208" s="94"/>
      <c r="M208" s="94"/>
      <c r="N208" s="94"/>
      <c r="O208" s="86"/>
      <c r="P208" s="86"/>
      <c r="Q208" s="94"/>
      <c r="R208" s="94"/>
      <c r="S208" s="94"/>
      <c r="T208" s="94"/>
      <c r="U208" s="94"/>
      <c r="V208" s="94"/>
      <c r="W208" s="94"/>
      <c r="X208" s="94"/>
      <c r="Y208" s="96"/>
      <c r="Z208" s="97"/>
      <c r="AA208" s="86"/>
      <c r="AB208" s="86"/>
      <c r="AC208" s="86"/>
      <c r="AD208" s="86"/>
      <c r="AE208" s="86"/>
      <c r="AF208" s="86"/>
      <c r="AG208" s="86"/>
      <c r="AH208" s="86"/>
      <c r="AI208" s="86"/>
      <c r="AJ208" s="86"/>
      <c r="AK208" s="86"/>
      <c r="AL208" s="86"/>
      <c r="AM208" s="86"/>
      <c r="AN208" s="86"/>
      <c r="AO208" s="86"/>
      <c r="AP208" s="86"/>
      <c r="AQ208" s="86"/>
      <c r="AR208" s="86"/>
      <c r="AS208" s="86"/>
      <c r="AT208" s="86"/>
      <c r="AU208" s="86"/>
      <c r="AV208" s="86"/>
      <c r="AW208" s="86"/>
      <c r="AX208" s="86"/>
      <c r="AY208" s="86"/>
      <c r="AZ208" s="86"/>
      <c r="BA208" s="86"/>
      <c r="BB208" s="95" t="s">
        <v>87</v>
      </c>
      <c r="BC208" s="95">
        <v>12</v>
      </c>
    </row>
    <row r="209" spans="1:55" x14ac:dyDescent="0.2">
      <c r="A209" s="94">
        <f>COUNTIF(A12:G12,"12")</f>
        <v>0</v>
      </c>
      <c r="B209" s="94">
        <f>COUNTIF(A15:G15,"12")</f>
        <v>0</v>
      </c>
      <c r="C209" s="94">
        <f>COUNTIF(A18:G18,"12")</f>
        <v>0</v>
      </c>
      <c r="D209" s="94">
        <f>COUNTIF(A21:G21,"12")</f>
        <v>0</v>
      </c>
      <c r="E209" s="94">
        <f>COUNTIF(A24:G24,"12")</f>
        <v>0</v>
      </c>
      <c r="F209" s="94">
        <f>COUNTIF(A27:G27,"12")</f>
        <v>0</v>
      </c>
      <c r="G209" s="94">
        <f>COUNTIF(A30:G30,"12")</f>
        <v>0</v>
      </c>
      <c r="H209" s="94">
        <f>COUNTIF(A33:G33,"12")</f>
        <v>0</v>
      </c>
      <c r="I209" s="94">
        <f>COUNTIF(A36:G36,"12")</f>
        <v>0</v>
      </c>
      <c r="J209" s="94">
        <f>COUNTIF(A39:G39,"12")</f>
        <v>0</v>
      </c>
      <c r="K209" s="94">
        <f>COUNTIF(A42:G42,"12")</f>
        <v>0</v>
      </c>
      <c r="L209" s="94">
        <f>COUNTIF(A45:G45,"12")</f>
        <v>0</v>
      </c>
      <c r="M209" s="94">
        <f>COUNTIF(A48:G48,"12")</f>
        <v>0</v>
      </c>
      <c r="N209" s="94">
        <f>COUNTIF(A51:G51,"12")</f>
        <v>0</v>
      </c>
      <c r="O209" s="94">
        <f>COUNTIF($A$54:$G$54,"12")</f>
        <v>0</v>
      </c>
      <c r="P209" s="94">
        <f>COUNTIF($A$57:$G$57,"12")</f>
        <v>0</v>
      </c>
      <c r="Q209" s="94">
        <f>COUNTIF($A$60:$G$60,"12")</f>
        <v>0</v>
      </c>
      <c r="R209" s="94">
        <f>COUNTIF($A$63:$G$63,"12")</f>
        <v>0</v>
      </c>
      <c r="S209" s="94">
        <f>COUNTIF($A$66:$G$66,"12")</f>
        <v>0</v>
      </c>
      <c r="T209" s="94">
        <f>COUNTIF($A$69:$G$69,"12")</f>
        <v>0</v>
      </c>
      <c r="U209" s="94">
        <f>COUNTIF($A$72:$G$72,"12")</f>
        <v>0</v>
      </c>
      <c r="V209" s="94">
        <f>COUNTIF($A$75:$G$75,"12")</f>
        <v>0</v>
      </c>
      <c r="W209" s="94">
        <f>COUNTIF($A$78:$G$78,"12")</f>
        <v>0</v>
      </c>
      <c r="X209" s="94">
        <f>COUNTIF($A$81:$G$81,"12")</f>
        <v>0</v>
      </c>
      <c r="Y209" s="94">
        <f>COUNTIF($A$84:$G$84,"12")</f>
        <v>0</v>
      </c>
      <c r="Z209" s="94">
        <f>COUNTIF($A$87:$G$87,"12")</f>
        <v>0</v>
      </c>
      <c r="AA209" s="94">
        <f>COUNTIF($A$90:$G$90,"12")</f>
        <v>0</v>
      </c>
      <c r="AB209" s="94">
        <f>COUNTIF($A$93:$G$93,"12")</f>
        <v>0</v>
      </c>
      <c r="AC209" s="94">
        <f>COUNTIF($A$96:$G$96,"12")</f>
        <v>0</v>
      </c>
      <c r="AD209" s="94">
        <f>COUNTIF($A$99:$G$99,"12")</f>
        <v>0</v>
      </c>
      <c r="AE209" s="94">
        <f>COUNTIF($A$102:$G$102,"12")</f>
        <v>0</v>
      </c>
      <c r="AF209" s="94">
        <f>COUNTIF($A$105:$G$105,"12")</f>
        <v>0</v>
      </c>
      <c r="AG209" s="94">
        <f>COUNTIF($A$108:$G$108,"12")</f>
        <v>0</v>
      </c>
      <c r="AH209" s="94">
        <f>COUNTIF($A$111:$G$111,"12")</f>
        <v>0</v>
      </c>
      <c r="AI209" s="94">
        <f>COUNTIF($A$114:$G$114,"12")</f>
        <v>0</v>
      </c>
      <c r="AJ209" s="94">
        <f>COUNTIF($A$117:$G$117,"12")</f>
        <v>0</v>
      </c>
      <c r="AK209" s="94">
        <f>COUNTIF($A$120:$G$120,"12")</f>
        <v>0</v>
      </c>
      <c r="AL209" s="94">
        <f>COUNTIF($A$123:$G$123,"12")</f>
        <v>0</v>
      </c>
      <c r="AM209" s="94">
        <f>COUNTIF($A$126:$G$126,"12")</f>
        <v>0</v>
      </c>
      <c r="AN209" s="94">
        <f>COUNTIF($A$129:$G$129,"12")</f>
        <v>0</v>
      </c>
      <c r="AO209" s="94">
        <f>COUNTIF($A$132:$G$132,"12")</f>
        <v>0</v>
      </c>
      <c r="AP209" s="94">
        <f>COUNTIF($A$135:$G$135,"12")</f>
        <v>0</v>
      </c>
      <c r="AQ209" s="94">
        <f>COUNTIF($A$138:$G$138,"12")</f>
        <v>0</v>
      </c>
      <c r="AR209" s="94">
        <f>COUNTIF($A$141:$G$141,"12")</f>
        <v>0</v>
      </c>
      <c r="AS209" s="94">
        <f>COUNTIF($A$144:$G$144,"12")</f>
        <v>0</v>
      </c>
      <c r="AT209" s="94">
        <f>COUNTIF($A$147:$G$147,"12")</f>
        <v>0</v>
      </c>
      <c r="AU209" s="94">
        <f>COUNTIF($A$150:$G$150,"12")</f>
        <v>0</v>
      </c>
      <c r="AV209" s="94">
        <f>COUNTIF($A$153:$G$153,"12")</f>
        <v>0</v>
      </c>
      <c r="AW209" s="94">
        <f>COUNTIF($A$156:$G$156,"12")</f>
        <v>0</v>
      </c>
      <c r="AX209" s="94">
        <f>COUNTIF($A$159:$G$159,"12")</f>
        <v>0</v>
      </c>
      <c r="AY209" s="94">
        <f>COUNTIF($A$162:$G$162,"12")</f>
        <v>0</v>
      </c>
      <c r="AZ209" s="94">
        <f>COUNTIF($A$165:$G$165,"12")</f>
        <v>0</v>
      </c>
      <c r="BA209" s="94">
        <f>COUNTIF($A$168:$G$168,"12")</f>
        <v>0</v>
      </c>
      <c r="BB209" s="96">
        <f>SUM(A209:BA209)</f>
        <v>0</v>
      </c>
      <c r="BC209" s="97">
        <f>BB209/360</f>
        <v>0</v>
      </c>
    </row>
    <row r="210" spans="1:55" ht="38.25" x14ac:dyDescent="0.2">
      <c r="A210" s="94" t="s">
        <v>47</v>
      </c>
      <c r="B210" s="94"/>
      <c r="C210" s="94"/>
      <c r="D210" s="94"/>
      <c r="E210" s="94"/>
      <c r="F210" s="94"/>
      <c r="G210" s="94"/>
      <c r="H210" s="94"/>
      <c r="I210" s="94"/>
      <c r="J210" s="94"/>
      <c r="K210" s="94"/>
      <c r="L210" s="94"/>
      <c r="M210" s="94"/>
      <c r="N210" s="94"/>
      <c r="O210" s="86"/>
      <c r="P210" s="86"/>
      <c r="Q210" s="94"/>
      <c r="R210" s="94"/>
      <c r="S210" s="94"/>
      <c r="T210" s="94"/>
      <c r="U210" s="94"/>
      <c r="V210" s="94"/>
      <c r="W210" s="94"/>
      <c r="X210" s="94"/>
      <c r="Y210" s="96"/>
      <c r="Z210" s="97"/>
      <c r="AA210" s="86"/>
      <c r="AB210" s="86"/>
      <c r="AC210" s="86"/>
      <c r="AD210" s="86"/>
      <c r="AE210" s="86"/>
      <c r="AF210" s="86"/>
      <c r="AG210" s="86"/>
      <c r="AH210" s="86"/>
      <c r="AI210" s="86"/>
      <c r="AJ210" s="86"/>
      <c r="AK210" s="86"/>
      <c r="AL210" s="86"/>
      <c r="AM210" s="86"/>
      <c r="AN210" s="86"/>
      <c r="AO210" s="86"/>
      <c r="AP210" s="86"/>
      <c r="AQ210" s="86"/>
      <c r="AR210" s="86"/>
      <c r="AS210" s="86"/>
      <c r="AT210" s="86"/>
      <c r="AU210" s="86"/>
      <c r="AV210" s="86"/>
      <c r="AW210" s="86"/>
      <c r="AX210" s="86"/>
      <c r="AY210" s="86"/>
      <c r="AZ210" s="86"/>
      <c r="BA210" s="86"/>
      <c r="BB210" s="95" t="s">
        <v>88</v>
      </c>
      <c r="BC210" s="95">
        <v>13</v>
      </c>
    </row>
    <row r="211" spans="1:55" x14ac:dyDescent="0.2">
      <c r="A211" s="94">
        <f>COUNTIF(A12:G12,"13")</f>
        <v>0</v>
      </c>
      <c r="B211" s="94">
        <f>COUNTIF(A15:G15,"13")</f>
        <v>0</v>
      </c>
      <c r="C211" s="94">
        <f>COUNTIF(A18:G18,"13")</f>
        <v>0</v>
      </c>
      <c r="D211" s="94">
        <f>COUNTIF(A21:G21,"13")</f>
        <v>0</v>
      </c>
      <c r="E211" s="94">
        <f>COUNTIF(A24:G24,"13")</f>
        <v>0</v>
      </c>
      <c r="F211" s="94">
        <f>COUNTIF(A27:G27,"13")</f>
        <v>0</v>
      </c>
      <c r="G211" s="94">
        <f>COUNTIF(A30:G30,"13")</f>
        <v>0</v>
      </c>
      <c r="H211" s="94">
        <f>COUNTIF(A33:G33,"13")</f>
        <v>0</v>
      </c>
      <c r="I211" s="94">
        <f>COUNTIF(A36:G36,"13")</f>
        <v>0</v>
      </c>
      <c r="J211" s="94">
        <f>COUNTIF(A39:G39,"13")</f>
        <v>0</v>
      </c>
      <c r="K211" s="94">
        <f>COUNTIF(A42:G42,"13")</f>
        <v>0</v>
      </c>
      <c r="L211" s="94">
        <f>COUNTIF(A45:G45,"13")</f>
        <v>0</v>
      </c>
      <c r="M211" s="94">
        <f>COUNTIF(A48:G48,"13")</f>
        <v>0</v>
      </c>
      <c r="N211" s="94">
        <f>COUNTIF(A51:G51,"13")</f>
        <v>0</v>
      </c>
      <c r="O211" s="94">
        <f>COUNTIF($A$54:$G$54,"13")</f>
        <v>0</v>
      </c>
      <c r="P211" s="94">
        <f>COUNTIF($A$57:$G$57,"13")</f>
        <v>0</v>
      </c>
      <c r="Q211" s="94">
        <f>COUNTIF($A$60:$G$60,"13")</f>
        <v>0</v>
      </c>
      <c r="R211" s="94">
        <f>COUNTIF($A$63:$G$63,"13")</f>
        <v>0</v>
      </c>
      <c r="S211" s="94">
        <f>COUNTIF($A$66:$G$66,"13")</f>
        <v>0</v>
      </c>
      <c r="T211" s="94">
        <f>COUNTIF($A$69:$G$69,"13")</f>
        <v>0</v>
      </c>
      <c r="U211" s="94">
        <f>COUNTIF($A$72:$G$72,"13")</f>
        <v>0</v>
      </c>
      <c r="V211" s="94">
        <f>COUNTIF($A$75:$G$75,"13")</f>
        <v>0</v>
      </c>
      <c r="W211" s="94">
        <f>COUNTIF($A$78:$G$78,"13")</f>
        <v>0</v>
      </c>
      <c r="X211" s="94">
        <f>COUNTIF($A$81:$G$81,"13")</f>
        <v>0</v>
      </c>
      <c r="Y211" s="94">
        <f>COUNTIF($A$84:$G$84,"13")</f>
        <v>0</v>
      </c>
      <c r="Z211" s="94">
        <f>COUNTIF($A$87:$G$87,"13")</f>
        <v>0</v>
      </c>
      <c r="AA211" s="94">
        <f>COUNTIF($A$90:$G$90,"13")</f>
        <v>0</v>
      </c>
      <c r="AB211" s="94">
        <f>COUNTIF($A$93:$G$93,"13")</f>
        <v>0</v>
      </c>
      <c r="AC211" s="94">
        <f>COUNTIF($A$96:$G$96,"13")</f>
        <v>0</v>
      </c>
      <c r="AD211" s="94">
        <f>COUNTIF($A$99:$G$99,"13")</f>
        <v>0</v>
      </c>
      <c r="AE211" s="94">
        <f>COUNTIF($A$102:$G$102,"13")</f>
        <v>0</v>
      </c>
      <c r="AF211" s="94">
        <f>COUNTIF($A$105:$G$105,"13")</f>
        <v>0</v>
      </c>
      <c r="AG211" s="94">
        <f>COUNTIF($A$108:$G$108,"13")</f>
        <v>0</v>
      </c>
      <c r="AH211" s="94">
        <f>COUNTIF($A$111:$G$111,"13")</f>
        <v>0</v>
      </c>
      <c r="AI211" s="94">
        <f>COUNTIF($A$114:$G$114,"13")</f>
        <v>0</v>
      </c>
      <c r="AJ211" s="94">
        <f>COUNTIF($A$117:$G$117,"13")</f>
        <v>0</v>
      </c>
      <c r="AK211" s="94">
        <f>COUNTIF($A$120:$G$120,"13")</f>
        <v>0</v>
      </c>
      <c r="AL211" s="94">
        <f>COUNTIF($A$123:$G$123,"13")</f>
        <v>0</v>
      </c>
      <c r="AM211" s="94">
        <f>COUNTIF($A$126:$G$126,"13")</f>
        <v>0</v>
      </c>
      <c r="AN211" s="94">
        <f>COUNTIF($A$129:$G$129,"13")</f>
        <v>0</v>
      </c>
      <c r="AO211" s="94">
        <f>COUNTIF($A$132:$G$132,"13")</f>
        <v>0</v>
      </c>
      <c r="AP211" s="94">
        <f>COUNTIF($A$135:$G$135,"13")</f>
        <v>0</v>
      </c>
      <c r="AQ211" s="94">
        <f>COUNTIF($A$138:$G$138,"13")</f>
        <v>0</v>
      </c>
      <c r="AR211" s="94">
        <f>COUNTIF($A$141:$G$141,"13")</f>
        <v>0</v>
      </c>
      <c r="AS211" s="94">
        <f>COUNTIF($A$144:$G$144,"13")</f>
        <v>0</v>
      </c>
      <c r="AT211" s="94">
        <f>COUNTIF($A$147:$G$147,"13")</f>
        <v>0</v>
      </c>
      <c r="AU211" s="94">
        <f>COUNTIF($A$150:$G$150,"13")</f>
        <v>0</v>
      </c>
      <c r="AV211" s="94">
        <f>COUNTIF($A$153:$G$153,"13")</f>
        <v>0</v>
      </c>
      <c r="AW211" s="94">
        <f>COUNTIF($A$156:$G$156,"13")</f>
        <v>0</v>
      </c>
      <c r="AX211" s="94">
        <f>COUNTIF($A$159:$G$159,"13")</f>
        <v>0</v>
      </c>
      <c r="AY211" s="94">
        <f>COUNTIF($A$162:$G$162,"13")</f>
        <v>0</v>
      </c>
      <c r="AZ211" s="94">
        <f>COUNTIF($A$165:$G$165,"13")</f>
        <v>0</v>
      </c>
      <c r="BA211" s="94">
        <f>COUNTIF($A$168:$G$168,"13")</f>
        <v>0</v>
      </c>
      <c r="BB211" s="96">
        <f>SUM(A211:BA211)</f>
        <v>0</v>
      </c>
      <c r="BC211" s="97">
        <f>BB211/360</f>
        <v>0</v>
      </c>
    </row>
    <row r="212" spans="1:55" ht="38.25" x14ac:dyDescent="0.2">
      <c r="A212" s="94" t="s">
        <v>48</v>
      </c>
      <c r="B212" s="94"/>
      <c r="C212" s="94"/>
      <c r="D212" s="94"/>
      <c r="E212" s="94"/>
      <c r="F212" s="94"/>
      <c r="G212" s="94"/>
      <c r="H212" s="94"/>
      <c r="I212" s="94"/>
      <c r="J212" s="94"/>
      <c r="K212" s="94"/>
      <c r="L212" s="94"/>
      <c r="M212" s="94"/>
      <c r="N212" s="94"/>
      <c r="O212" s="86"/>
      <c r="P212" s="86"/>
      <c r="Q212" s="94"/>
      <c r="R212" s="94"/>
      <c r="S212" s="94"/>
      <c r="T212" s="94"/>
      <c r="U212" s="94"/>
      <c r="V212" s="94"/>
      <c r="W212" s="94"/>
      <c r="X212" s="94"/>
      <c r="Y212" s="96"/>
      <c r="Z212" s="97"/>
      <c r="AA212" s="86"/>
      <c r="AB212" s="86"/>
      <c r="AC212" s="86"/>
      <c r="AD212" s="86"/>
      <c r="AE212" s="86"/>
      <c r="AF212" s="86"/>
      <c r="AG212" s="86"/>
      <c r="AH212" s="86"/>
      <c r="AI212" s="86"/>
      <c r="AJ212" s="86"/>
      <c r="AK212" s="86"/>
      <c r="AL212" s="86"/>
      <c r="AM212" s="86"/>
      <c r="AN212" s="86"/>
      <c r="AO212" s="86"/>
      <c r="AP212" s="86"/>
      <c r="AQ212" s="86"/>
      <c r="AR212" s="86"/>
      <c r="AS212" s="86"/>
      <c r="AT212" s="86"/>
      <c r="AU212" s="86"/>
      <c r="AV212" s="86"/>
      <c r="AW212" s="86"/>
      <c r="AX212" s="86"/>
      <c r="AY212" s="86"/>
      <c r="AZ212" s="86"/>
      <c r="BA212" s="86"/>
      <c r="BB212" s="95" t="s">
        <v>89</v>
      </c>
      <c r="BC212" s="95">
        <v>14</v>
      </c>
    </row>
    <row r="213" spans="1:55" x14ac:dyDescent="0.2">
      <c r="A213" s="94">
        <f>COUNTIF(A12:G12,"14")</f>
        <v>0</v>
      </c>
      <c r="B213" s="94">
        <f>COUNTIF(A15:G15,"14")</f>
        <v>0</v>
      </c>
      <c r="C213" s="94">
        <f>COUNTIF(A18:G18,"14")</f>
        <v>0</v>
      </c>
      <c r="D213" s="94">
        <f>COUNTIF(A21:G21,"14")</f>
        <v>0</v>
      </c>
      <c r="E213" s="94">
        <f>COUNTIF(A24:G24,"14")</f>
        <v>0</v>
      </c>
      <c r="F213" s="94">
        <f>COUNTIF(A27:G27,"14")</f>
        <v>0</v>
      </c>
      <c r="G213" s="94">
        <f>COUNTIF(A30:G30,"14")</f>
        <v>0</v>
      </c>
      <c r="H213" s="94">
        <f>COUNTIF(A33:G33,"14")</f>
        <v>0</v>
      </c>
      <c r="I213" s="94">
        <f>COUNTIF(A36:G36,"14")</f>
        <v>0</v>
      </c>
      <c r="J213" s="94">
        <f>COUNTIF(A39:G39,"14")</f>
        <v>0</v>
      </c>
      <c r="K213" s="94">
        <f>COUNTIF(A42:G42,"14")</f>
        <v>0</v>
      </c>
      <c r="L213" s="94">
        <f>COUNTIF(A45:G45,"14")</f>
        <v>0</v>
      </c>
      <c r="M213" s="94">
        <f>COUNTIF(A48:G48,"14")</f>
        <v>0</v>
      </c>
      <c r="N213" s="94">
        <f>COUNTIF(A51:G51,"14")</f>
        <v>0</v>
      </c>
      <c r="O213" s="94">
        <f>COUNTIF($A$54:$G$54,"14")</f>
        <v>0</v>
      </c>
      <c r="P213" s="94">
        <f>COUNTIF($A$57:$G$57,"14")</f>
        <v>0</v>
      </c>
      <c r="Q213" s="94">
        <f>COUNTIF($A$60:$G$60,"14")</f>
        <v>0</v>
      </c>
      <c r="R213" s="94">
        <f>COUNTIF($A$63:$G$63,"14")</f>
        <v>0</v>
      </c>
      <c r="S213" s="94">
        <f>COUNTIF($A$66:$G$66,"14")</f>
        <v>0</v>
      </c>
      <c r="T213" s="94">
        <f>COUNTIF($A$69:$G$69,"14")</f>
        <v>0</v>
      </c>
      <c r="U213" s="94">
        <f>COUNTIF($A$72:$G$72,"14")</f>
        <v>0</v>
      </c>
      <c r="V213" s="94">
        <f>COUNTIF($A$75:$G$75,"14")</f>
        <v>0</v>
      </c>
      <c r="W213" s="94">
        <f>COUNTIF($A$78:$G$78,"14")</f>
        <v>0</v>
      </c>
      <c r="X213" s="94">
        <f>COUNTIF($A$81:$G$81,"14")</f>
        <v>0</v>
      </c>
      <c r="Y213" s="94">
        <f>COUNTIF($A$84:$G$84,"14")</f>
        <v>0</v>
      </c>
      <c r="Z213" s="94">
        <f>COUNTIF($A$87:$G$87,"14")</f>
        <v>0</v>
      </c>
      <c r="AA213" s="94">
        <f>COUNTIF($A$90:$G$90,"14")</f>
        <v>0</v>
      </c>
      <c r="AB213" s="94">
        <f>COUNTIF($A$93:$G$93,"14")</f>
        <v>0</v>
      </c>
      <c r="AC213" s="94">
        <f>COUNTIF($A$96:$G$96,"14")</f>
        <v>0</v>
      </c>
      <c r="AD213" s="94">
        <f>COUNTIF($A$99:$G$99,"14")</f>
        <v>0</v>
      </c>
      <c r="AE213" s="94">
        <f>COUNTIF($A$102:$G$102,"14")</f>
        <v>0</v>
      </c>
      <c r="AF213" s="94">
        <f>COUNTIF($A$105:$G$105,"14")</f>
        <v>0</v>
      </c>
      <c r="AG213" s="94">
        <f>COUNTIF($A$108:$G$108,"14")</f>
        <v>0</v>
      </c>
      <c r="AH213" s="94">
        <f>COUNTIF($A$111:$G$111,"14")</f>
        <v>0</v>
      </c>
      <c r="AI213" s="94">
        <f>COUNTIF($A$114:$G$114,"14")</f>
        <v>0</v>
      </c>
      <c r="AJ213" s="94">
        <f>COUNTIF($A$117:$G$117,"14")</f>
        <v>0</v>
      </c>
      <c r="AK213" s="94">
        <f>COUNTIF($A$120:$G$120,"14")</f>
        <v>0</v>
      </c>
      <c r="AL213" s="94">
        <f>COUNTIF($A$123:$G$123,"14")</f>
        <v>0</v>
      </c>
      <c r="AM213" s="94">
        <f>COUNTIF($A$126:$G$126,"14")</f>
        <v>0</v>
      </c>
      <c r="AN213" s="94">
        <f>COUNTIF($A$129:$G$129,"14")</f>
        <v>0</v>
      </c>
      <c r="AO213" s="94">
        <f>COUNTIF($A$132:$G$132,"14")</f>
        <v>0</v>
      </c>
      <c r="AP213" s="94">
        <f>COUNTIF($A$135:$G$135,"14")</f>
        <v>0</v>
      </c>
      <c r="AQ213" s="94">
        <f>COUNTIF($A$138:$G$138,"14")</f>
        <v>0</v>
      </c>
      <c r="AR213" s="94">
        <f>COUNTIF($A$141:$G$141,"14")</f>
        <v>0</v>
      </c>
      <c r="AS213" s="94">
        <f>COUNTIF($A$144:$G$144,"14")</f>
        <v>0</v>
      </c>
      <c r="AT213" s="94">
        <f>COUNTIF($A$147:$G$147,"14")</f>
        <v>0</v>
      </c>
      <c r="AU213" s="94">
        <f>COUNTIF($A$150:$G$150,"14")</f>
        <v>0</v>
      </c>
      <c r="AV213" s="94">
        <f>COUNTIF($A$153:$G$153,"14")</f>
        <v>0</v>
      </c>
      <c r="AW213" s="94">
        <f>COUNTIF($A$156:$G$156,"14")</f>
        <v>0</v>
      </c>
      <c r="AX213" s="94">
        <f>COUNTIF($A$159:$G$159,"14")</f>
        <v>0</v>
      </c>
      <c r="AY213" s="94">
        <f>COUNTIF($A$162:$G$162,"14")</f>
        <v>0</v>
      </c>
      <c r="AZ213" s="94">
        <f>COUNTIF($A$165:$G$165,"14")</f>
        <v>0</v>
      </c>
      <c r="BA213" s="94">
        <f>COUNTIF($A$168:$G$168,"14")</f>
        <v>0</v>
      </c>
      <c r="BB213" s="96">
        <f>SUM(A213:BA213)</f>
        <v>0</v>
      </c>
      <c r="BC213" s="97">
        <f>BB213/360</f>
        <v>0</v>
      </c>
    </row>
    <row r="214" spans="1:55" ht="38.25" x14ac:dyDescent="0.2">
      <c r="A214" s="94" t="s">
        <v>49</v>
      </c>
      <c r="B214" s="94"/>
      <c r="C214" s="94"/>
      <c r="D214" s="94"/>
      <c r="E214" s="94"/>
      <c r="F214" s="94"/>
      <c r="G214" s="94"/>
      <c r="H214" s="94"/>
      <c r="I214" s="94"/>
      <c r="J214" s="94"/>
      <c r="K214" s="94"/>
      <c r="L214" s="94"/>
      <c r="M214" s="94"/>
      <c r="N214" s="94"/>
      <c r="O214" s="86"/>
      <c r="P214" s="86"/>
      <c r="Q214" s="94"/>
      <c r="R214" s="94"/>
      <c r="S214" s="94"/>
      <c r="T214" s="94"/>
      <c r="U214" s="94"/>
      <c r="V214" s="94"/>
      <c r="W214" s="94"/>
      <c r="X214" s="94"/>
      <c r="Y214" s="96"/>
      <c r="Z214" s="97"/>
      <c r="AA214" s="86"/>
      <c r="AB214" s="86"/>
      <c r="AC214" s="86"/>
      <c r="AD214" s="86"/>
      <c r="AE214" s="86"/>
      <c r="AF214" s="86"/>
      <c r="AG214" s="86"/>
      <c r="AH214" s="86"/>
      <c r="AI214" s="86"/>
      <c r="AJ214" s="86"/>
      <c r="AK214" s="86"/>
      <c r="AL214" s="86"/>
      <c r="AM214" s="86"/>
      <c r="AN214" s="86"/>
      <c r="AO214" s="86"/>
      <c r="AP214" s="86"/>
      <c r="AQ214" s="86"/>
      <c r="AR214" s="86"/>
      <c r="AS214" s="86"/>
      <c r="AT214" s="86"/>
      <c r="AU214" s="86"/>
      <c r="AV214" s="86"/>
      <c r="AW214" s="86"/>
      <c r="AX214" s="86"/>
      <c r="AY214" s="86"/>
      <c r="AZ214" s="86"/>
      <c r="BA214" s="86"/>
      <c r="BB214" s="95" t="s">
        <v>90</v>
      </c>
      <c r="BC214" s="95">
        <v>15</v>
      </c>
    </row>
    <row r="215" spans="1:55" x14ac:dyDescent="0.2">
      <c r="A215" s="94">
        <f>COUNTIF(A12:G12,"15")</f>
        <v>0</v>
      </c>
      <c r="B215" s="94">
        <f>COUNTIF(A15:G15,"15")</f>
        <v>0</v>
      </c>
      <c r="C215" s="94">
        <f>COUNTIF(A18:G18,"15")</f>
        <v>0</v>
      </c>
      <c r="D215" s="94">
        <f>COUNTIF(A21:G21,"15")</f>
        <v>0</v>
      </c>
      <c r="E215" s="94">
        <f>COUNTIF(A24:G24,"15")</f>
        <v>0</v>
      </c>
      <c r="F215" s="94">
        <f>COUNTIF(A27:G27,"15")</f>
        <v>0</v>
      </c>
      <c r="G215" s="94">
        <f>COUNTIF(A30:G30,"15")</f>
        <v>0</v>
      </c>
      <c r="H215" s="94">
        <f>COUNTIF(A33:G33,"15")</f>
        <v>0</v>
      </c>
      <c r="I215" s="94">
        <f>COUNTIF(A36:G36,"15")</f>
        <v>0</v>
      </c>
      <c r="J215" s="94">
        <f>COUNTIF(A39:G39,"15")</f>
        <v>0</v>
      </c>
      <c r="K215" s="94">
        <f>COUNTIF(A42:G42,"15")</f>
        <v>0</v>
      </c>
      <c r="L215" s="94">
        <f>COUNTIF(A45:G45,"15")</f>
        <v>0</v>
      </c>
      <c r="M215" s="94">
        <f>COUNTIF(A48:G48,"15")</f>
        <v>0</v>
      </c>
      <c r="N215" s="94">
        <f>COUNTIF(A51:G51,"15")</f>
        <v>0</v>
      </c>
      <c r="O215" s="94">
        <f>COUNTIF($A$54:$G$54,"15")</f>
        <v>0</v>
      </c>
      <c r="P215" s="94">
        <f>COUNTIF($A$57:$G$57,"15")</f>
        <v>0</v>
      </c>
      <c r="Q215" s="94">
        <f>COUNTIF($A$60:$G$60,"15")</f>
        <v>0</v>
      </c>
      <c r="R215" s="94">
        <f>COUNTIF($A$63:$G$63,"15")</f>
        <v>0</v>
      </c>
      <c r="S215" s="94">
        <f>COUNTIF($A$66:$G$66,"15")</f>
        <v>0</v>
      </c>
      <c r="T215" s="94">
        <f>COUNTIF($A$69:$G$69,"15")</f>
        <v>0</v>
      </c>
      <c r="U215" s="94">
        <f>COUNTIF($A$72:$G$72,"15")</f>
        <v>0</v>
      </c>
      <c r="V215" s="94">
        <f>COUNTIF($A$75:$G$75,"15")</f>
        <v>0</v>
      </c>
      <c r="W215" s="94">
        <f>COUNTIF($A$78:$G$78,"15")</f>
        <v>0</v>
      </c>
      <c r="X215" s="94">
        <f>COUNTIF($A$81:$G$81,"15")</f>
        <v>0</v>
      </c>
      <c r="Y215" s="94">
        <f>COUNTIF($A$84:$G$84,"15")</f>
        <v>0</v>
      </c>
      <c r="Z215" s="94">
        <f>COUNTIF($A$87:$G$87,"15")</f>
        <v>0</v>
      </c>
      <c r="AA215" s="94">
        <f>COUNTIF($A$90:$G$90,"15")</f>
        <v>0</v>
      </c>
      <c r="AB215" s="94">
        <f>COUNTIF($A$93:$G$93,"15")</f>
        <v>0</v>
      </c>
      <c r="AC215" s="94">
        <f>COUNTIF($A$96:$G$96,"15")</f>
        <v>0</v>
      </c>
      <c r="AD215" s="94">
        <f>COUNTIF($A$99:$G$99,"15")</f>
        <v>0</v>
      </c>
      <c r="AE215" s="94">
        <f>COUNTIF($A$102:$G$102,"15")</f>
        <v>0</v>
      </c>
      <c r="AF215" s="94">
        <f>COUNTIF($A$105:$G$105,"15")</f>
        <v>0</v>
      </c>
      <c r="AG215" s="94">
        <f>COUNTIF($A$108:$G$108,"15")</f>
        <v>0</v>
      </c>
      <c r="AH215" s="94">
        <f>COUNTIF($A$111:$G$111,"15")</f>
        <v>0</v>
      </c>
      <c r="AI215" s="94">
        <f>COUNTIF($A$114:$G$114,"15")</f>
        <v>0</v>
      </c>
      <c r="AJ215" s="94">
        <f>COUNTIF($A$117:$G$117,"15")</f>
        <v>0</v>
      </c>
      <c r="AK215" s="94">
        <f>COUNTIF($A$120:$G$120,"15")</f>
        <v>0</v>
      </c>
      <c r="AL215" s="94">
        <f>COUNTIF($A$123:$G$123,"15")</f>
        <v>0</v>
      </c>
      <c r="AM215" s="94">
        <f>COUNTIF($A$126:$G$126,"15")</f>
        <v>0</v>
      </c>
      <c r="AN215" s="94">
        <f>COUNTIF($A$129:$G$129,"15")</f>
        <v>0</v>
      </c>
      <c r="AO215" s="94">
        <f>COUNTIF($A$132:$G$132,"15")</f>
        <v>0</v>
      </c>
      <c r="AP215" s="94">
        <f>COUNTIF($A$135:$G$135,"15")</f>
        <v>0</v>
      </c>
      <c r="AQ215" s="94">
        <f>COUNTIF($A$138:$G$138,"15")</f>
        <v>0</v>
      </c>
      <c r="AR215" s="94">
        <f>COUNTIF($A$141:$G$141,"15")</f>
        <v>0</v>
      </c>
      <c r="AS215" s="94">
        <f>COUNTIF($A$144:$G$144,"15")</f>
        <v>0</v>
      </c>
      <c r="AT215" s="94">
        <f>COUNTIF($A$147:$G$147,"15")</f>
        <v>0</v>
      </c>
      <c r="AU215" s="94">
        <f>COUNTIF($A$150:$G$150,"15")</f>
        <v>0</v>
      </c>
      <c r="AV215" s="94">
        <f>COUNTIF($A$153:$G$153,"15")</f>
        <v>0</v>
      </c>
      <c r="AW215" s="94">
        <f>COUNTIF($A$156:$G$156,"15")</f>
        <v>0</v>
      </c>
      <c r="AX215" s="94">
        <f>COUNTIF($A$159:$G$159,"15")</f>
        <v>0</v>
      </c>
      <c r="AY215" s="94">
        <f>COUNTIF($A$162:$G$162,"15")</f>
        <v>0</v>
      </c>
      <c r="AZ215" s="94">
        <f>COUNTIF($A$165:$G$165,"15")</f>
        <v>0</v>
      </c>
      <c r="BA215" s="94">
        <f>COUNTIF($A$168:$G$168,"15")</f>
        <v>0</v>
      </c>
      <c r="BB215" s="96">
        <f>SUM(A215:BA215)</f>
        <v>0</v>
      </c>
      <c r="BC215" s="97">
        <f>BB215/360</f>
        <v>0</v>
      </c>
    </row>
    <row r="216" spans="1:55" ht="38.25" x14ac:dyDescent="0.2">
      <c r="A216" s="94" t="s">
        <v>50</v>
      </c>
      <c r="B216" s="94"/>
      <c r="C216" s="94"/>
      <c r="D216" s="94"/>
      <c r="E216" s="94"/>
      <c r="F216" s="94"/>
      <c r="G216" s="94"/>
      <c r="H216" s="94"/>
      <c r="I216" s="94"/>
      <c r="J216" s="94"/>
      <c r="K216" s="94"/>
      <c r="L216" s="94"/>
      <c r="M216" s="94"/>
      <c r="N216" s="94"/>
      <c r="O216" s="86"/>
      <c r="P216" s="86"/>
      <c r="Q216" s="94"/>
      <c r="R216" s="94"/>
      <c r="S216" s="94"/>
      <c r="T216" s="94"/>
      <c r="U216" s="94"/>
      <c r="V216" s="94"/>
      <c r="W216" s="94"/>
      <c r="X216" s="94"/>
      <c r="Y216" s="96"/>
      <c r="Z216" s="97"/>
      <c r="AA216" s="86"/>
      <c r="AB216" s="86"/>
      <c r="AC216" s="86"/>
      <c r="AD216" s="86"/>
      <c r="AE216" s="86"/>
      <c r="AF216" s="86"/>
      <c r="AG216" s="86"/>
      <c r="AH216" s="86"/>
      <c r="AI216" s="86"/>
      <c r="AJ216" s="86"/>
      <c r="AK216" s="86"/>
      <c r="AL216" s="86"/>
      <c r="AM216" s="86"/>
      <c r="AN216" s="86"/>
      <c r="AO216" s="86"/>
      <c r="AP216" s="86"/>
      <c r="AQ216" s="86"/>
      <c r="AR216" s="86"/>
      <c r="AS216" s="86"/>
      <c r="AT216" s="86"/>
      <c r="AU216" s="86"/>
      <c r="AV216" s="86"/>
      <c r="AW216" s="86"/>
      <c r="AX216" s="86"/>
      <c r="AY216" s="86"/>
      <c r="AZ216" s="86"/>
      <c r="BA216" s="86"/>
      <c r="BB216" s="95" t="s">
        <v>91</v>
      </c>
      <c r="BC216" s="95">
        <v>16</v>
      </c>
    </row>
    <row r="217" spans="1:55" x14ac:dyDescent="0.2">
      <c r="A217" s="94">
        <f>COUNTIF(A12:G12,"16")</f>
        <v>0</v>
      </c>
      <c r="B217" s="94">
        <f>COUNTIF(A15:G15,"16")</f>
        <v>0</v>
      </c>
      <c r="C217" s="94">
        <f>COUNTIF(A18:G18,"16")</f>
        <v>0</v>
      </c>
      <c r="D217" s="94">
        <f>COUNTIF(A21:G21,"16")</f>
        <v>0</v>
      </c>
      <c r="E217" s="94">
        <f>COUNTIF(A24:G24,"16")</f>
        <v>0</v>
      </c>
      <c r="F217" s="94">
        <f>COUNTIF(A27:G27,"16")</f>
        <v>0</v>
      </c>
      <c r="G217" s="94">
        <f>COUNTIF(A30:G30,"16")</f>
        <v>0</v>
      </c>
      <c r="H217" s="94">
        <f>COUNTIF(A33:G33,"16")</f>
        <v>0</v>
      </c>
      <c r="I217" s="94">
        <f>COUNTIF(A36:G36,"16")</f>
        <v>0</v>
      </c>
      <c r="J217" s="94">
        <f>COUNTIF(A39:G39,"16")</f>
        <v>0</v>
      </c>
      <c r="K217" s="94">
        <f>COUNTIF(A42:G42,"16")</f>
        <v>0</v>
      </c>
      <c r="L217" s="94">
        <f>COUNTIF(A45:G45,"16")</f>
        <v>0</v>
      </c>
      <c r="M217" s="94">
        <f>COUNTIF(A48:G48,"16")</f>
        <v>0</v>
      </c>
      <c r="N217" s="94">
        <f>COUNTIF(A51:G51,"16")</f>
        <v>0</v>
      </c>
      <c r="O217" s="94">
        <f>COUNTIF($A$54:$G$54,"16")</f>
        <v>0</v>
      </c>
      <c r="P217" s="94">
        <f>COUNTIF($A$57:$G$57,"16")</f>
        <v>0</v>
      </c>
      <c r="Q217" s="94">
        <f>COUNTIF($A$60:$G$60,"16")</f>
        <v>0</v>
      </c>
      <c r="R217" s="94">
        <f>COUNTIF($A$63:$G$63,"16")</f>
        <v>0</v>
      </c>
      <c r="S217" s="94">
        <f>COUNTIF($A$66:$G$66,"16")</f>
        <v>0</v>
      </c>
      <c r="T217" s="94">
        <f>COUNTIF($A$69:$G$69,"16")</f>
        <v>0</v>
      </c>
      <c r="U217" s="94">
        <f>COUNTIF($A$72:$G$72,"16")</f>
        <v>0</v>
      </c>
      <c r="V217" s="94">
        <f>COUNTIF($A$75:$G$75,"16")</f>
        <v>0</v>
      </c>
      <c r="W217" s="94">
        <f>COUNTIF($A$78:$G$78,"16")</f>
        <v>0</v>
      </c>
      <c r="X217" s="94">
        <f>COUNTIF($A$81:$G$81,"16")</f>
        <v>0</v>
      </c>
      <c r="Y217" s="94">
        <f>COUNTIF($A$84:$G$84,"16")</f>
        <v>0</v>
      </c>
      <c r="Z217" s="94">
        <f>COUNTIF($A$87:$G$87,"16")</f>
        <v>0</v>
      </c>
      <c r="AA217" s="94">
        <f>COUNTIF($A$90:$G$90,"16")</f>
        <v>0</v>
      </c>
      <c r="AB217" s="94">
        <f>COUNTIF($A$93:$G$93,"16")</f>
        <v>0</v>
      </c>
      <c r="AC217" s="94">
        <f>COUNTIF($A$96:$G$96,"16")</f>
        <v>0</v>
      </c>
      <c r="AD217" s="94">
        <f>COUNTIF($A$99:$G$99,"16")</f>
        <v>0</v>
      </c>
      <c r="AE217" s="94">
        <f>COUNTIF($A$102:$G$102,"16")</f>
        <v>0</v>
      </c>
      <c r="AF217" s="94">
        <f>COUNTIF($A$105:$G$105,"16")</f>
        <v>0</v>
      </c>
      <c r="AG217" s="94">
        <f>COUNTIF($A$108:$G$108,"16")</f>
        <v>0</v>
      </c>
      <c r="AH217" s="94">
        <f>COUNTIF($A$111:$G$111,"16")</f>
        <v>0</v>
      </c>
      <c r="AI217" s="94">
        <f>COUNTIF($A$114:$G$114,"16")</f>
        <v>0</v>
      </c>
      <c r="AJ217" s="94">
        <f>COUNTIF($A$117:$G$117,"16")</f>
        <v>0</v>
      </c>
      <c r="AK217" s="94">
        <f>COUNTIF($A$120:$G$120,"16")</f>
        <v>0</v>
      </c>
      <c r="AL217" s="94">
        <f>COUNTIF($A$123:$G$123,"16")</f>
        <v>0</v>
      </c>
      <c r="AM217" s="94">
        <f>COUNTIF($A$126:$G$126,"16")</f>
        <v>0</v>
      </c>
      <c r="AN217" s="94">
        <f>COUNTIF($A$129:$G$129,"16")</f>
        <v>0</v>
      </c>
      <c r="AO217" s="94">
        <f>COUNTIF($A$132:$G$132,"16")</f>
        <v>0</v>
      </c>
      <c r="AP217" s="94">
        <f>COUNTIF($A$135:$G$135,"16")</f>
        <v>0</v>
      </c>
      <c r="AQ217" s="94">
        <f>COUNTIF($A$138:$G$138,"16")</f>
        <v>0</v>
      </c>
      <c r="AR217" s="94">
        <f>COUNTIF($A$141:$G$141,"16")</f>
        <v>0</v>
      </c>
      <c r="AS217" s="94">
        <f>COUNTIF($A$144:$G$144,"16")</f>
        <v>0</v>
      </c>
      <c r="AT217" s="94">
        <f>COUNTIF($A$147:$G$147,"16")</f>
        <v>0</v>
      </c>
      <c r="AU217" s="94">
        <f>COUNTIF($A$150:$G$150,"16")</f>
        <v>0</v>
      </c>
      <c r="AV217" s="94">
        <f>COUNTIF($A$153:$G$153,"16")</f>
        <v>0</v>
      </c>
      <c r="AW217" s="94">
        <f>COUNTIF($A$156:$G$156,"16")</f>
        <v>0</v>
      </c>
      <c r="AX217" s="94">
        <f>COUNTIF($A$159:$G$159,"16")</f>
        <v>0</v>
      </c>
      <c r="AY217" s="94">
        <f>COUNTIF($A$162:$G$162,"16")</f>
        <v>0</v>
      </c>
      <c r="AZ217" s="94">
        <f>COUNTIF($A$165:$G$165,"16")</f>
        <v>0</v>
      </c>
      <c r="BA217" s="94">
        <f>COUNTIF($A$168:$G$168,"16")</f>
        <v>0</v>
      </c>
      <c r="BB217" s="96">
        <f>SUM(A217:BA217)</f>
        <v>0</v>
      </c>
      <c r="BC217" s="97">
        <f>BB217/360</f>
        <v>0</v>
      </c>
    </row>
    <row r="218" spans="1:55" ht="38.25" x14ac:dyDescent="0.2">
      <c r="A218" s="94" t="s">
        <v>51</v>
      </c>
      <c r="B218" s="94"/>
      <c r="C218" s="94"/>
      <c r="D218" s="94"/>
      <c r="E218" s="94"/>
      <c r="F218" s="94"/>
      <c r="G218" s="94"/>
      <c r="H218" s="94"/>
      <c r="I218" s="94"/>
      <c r="J218" s="94"/>
      <c r="K218" s="94"/>
      <c r="L218" s="94"/>
      <c r="M218" s="94"/>
      <c r="N218" s="94"/>
      <c r="O218" s="86"/>
      <c r="P218" s="86"/>
      <c r="Q218" s="94"/>
      <c r="R218" s="94"/>
      <c r="S218" s="94"/>
      <c r="T218" s="94"/>
      <c r="U218" s="94"/>
      <c r="V218" s="94"/>
      <c r="W218" s="94"/>
      <c r="X218" s="94"/>
      <c r="Y218" s="96"/>
      <c r="Z218" s="97"/>
      <c r="AA218" s="86"/>
      <c r="AB218" s="86"/>
      <c r="AC218" s="86"/>
      <c r="AD218" s="86"/>
      <c r="AE218" s="86"/>
      <c r="AF218" s="86"/>
      <c r="AG218" s="86"/>
      <c r="AH218" s="86"/>
      <c r="AI218" s="86"/>
      <c r="AJ218" s="86"/>
      <c r="AK218" s="86"/>
      <c r="AL218" s="86"/>
      <c r="AM218" s="86"/>
      <c r="AN218" s="86"/>
      <c r="AO218" s="86"/>
      <c r="AP218" s="86"/>
      <c r="AQ218" s="86"/>
      <c r="AR218" s="86"/>
      <c r="AS218" s="86"/>
      <c r="AT218" s="86"/>
      <c r="AU218" s="86"/>
      <c r="AV218" s="86"/>
      <c r="AW218" s="86"/>
      <c r="AX218" s="86"/>
      <c r="AY218" s="86"/>
      <c r="AZ218" s="86"/>
      <c r="BA218" s="86"/>
      <c r="BB218" s="95" t="s">
        <v>92</v>
      </c>
      <c r="BC218" s="95">
        <v>17</v>
      </c>
    </row>
    <row r="219" spans="1:55" x14ac:dyDescent="0.2">
      <c r="A219" s="94">
        <f>COUNTIF(A12:G12,"17")</f>
        <v>0</v>
      </c>
      <c r="B219" s="94">
        <f>COUNTIF(A15:G15,"17")</f>
        <v>0</v>
      </c>
      <c r="C219" s="94">
        <f>COUNTIF(A18:G18,"17")</f>
        <v>0</v>
      </c>
      <c r="D219" s="94">
        <f>COUNTIF(A21:G21,"17")</f>
        <v>0</v>
      </c>
      <c r="E219" s="94">
        <f>COUNTIF(A24:G24,"17")</f>
        <v>0</v>
      </c>
      <c r="F219" s="94">
        <f>COUNTIF(A27:G27,"17")</f>
        <v>0</v>
      </c>
      <c r="G219" s="94">
        <f>COUNTIF(A30:G30,"17")</f>
        <v>0</v>
      </c>
      <c r="H219" s="94">
        <f>COUNTIF(A33:G33,"17")</f>
        <v>0</v>
      </c>
      <c r="I219" s="94">
        <f>COUNTIF(A36:G36,"17")</f>
        <v>0</v>
      </c>
      <c r="J219" s="94">
        <f>COUNTIF(A39:G39,"17")</f>
        <v>0</v>
      </c>
      <c r="K219" s="94">
        <f>COUNTIF(A42:G42,"17")</f>
        <v>0</v>
      </c>
      <c r="L219" s="94">
        <f>COUNTIF(A45:G45,"17")</f>
        <v>0</v>
      </c>
      <c r="M219" s="94">
        <f>COUNTIF(A48:G48,"17")</f>
        <v>0</v>
      </c>
      <c r="N219" s="94">
        <f>COUNTIF(A51:G51,"17")</f>
        <v>0</v>
      </c>
      <c r="O219" s="94">
        <f>COUNTIF($A$54:$G$54,"17")</f>
        <v>0</v>
      </c>
      <c r="P219" s="94">
        <f>COUNTIF($A$57:$G$57,"17")</f>
        <v>0</v>
      </c>
      <c r="Q219" s="94">
        <f>COUNTIF($A$60:$G$60,"17")</f>
        <v>0</v>
      </c>
      <c r="R219" s="94">
        <f>COUNTIF($A$63:$G$63,"17")</f>
        <v>0</v>
      </c>
      <c r="S219" s="94">
        <f>COUNTIF($A$66:$G$66,"17")</f>
        <v>0</v>
      </c>
      <c r="T219" s="94">
        <f>COUNTIF($A$69:$G$69,"17")</f>
        <v>0</v>
      </c>
      <c r="U219" s="94">
        <f>COUNTIF($A$72:$G$72,"17")</f>
        <v>0</v>
      </c>
      <c r="V219" s="94">
        <f>COUNTIF($A$75:$G$75,"17")</f>
        <v>0</v>
      </c>
      <c r="W219" s="94">
        <f>COUNTIF($A$78:$G$78,"17")</f>
        <v>0</v>
      </c>
      <c r="X219" s="94">
        <f>COUNTIF($A$81:$G$81,"17")</f>
        <v>0</v>
      </c>
      <c r="Y219" s="94">
        <f>COUNTIF($A$84:$G$84,"17")</f>
        <v>0</v>
      </c>
      <c r="Z219" s="94">
        <f>COUNTIF($A$87:$G$87,"17")</f>
        <v>0</v>
      </c>
      <c r="AA219" s="94">
        <f>COUNTIF($A$90:$G$90,"17")</f>
        <v>0</v>
      </c>
      <c r="AB219" s="94">
        <f>COUNTIF($A$93:$G$93,"17")</f>
        <v>0</v>
      </c>
      <c r="AC219" s="94">
        <f>COUNTIF($A$96:$G$96,"17")</f>
        <v>0</v>
      </c>
      <c r="AD219" s="94">
        <f>COUNTIF($A$99:$G$99,"17")</f>
        <v>0</v>
      </c>
      <c r="AE219" s="94">
        <f>COUNTIF($A$102:$G$102,"17")</f>
        <v>0</v>
      </c>
      <c r="AF219" s="94">
        <f>COUNTIF($A$105:$G$105,"17")</f>
        <v>0</v>
      </c>
      <c r="AG219" s="94">
        <f>COUNTIF($A$108:$G$108,"17")</f>
        <v>0</v>
      </c>
      <c r="AH219" s="94">
        <f>COUNTIF($A$111:$G$111,"17")</f>
        <v>0</v>
      </c>
      <c r="AI219" s="94">
        <f>COUNTIF($A$114:$G$114,"17")</f>
        <v>0</v>
      </c>
      <c r="AJ219" s="94">
        <f>COUNTIF($A$117:$G$117,"17")</f>
        <v>0</v>
      </c>
      <c r="AK219" s="94">
        <f>COUNTIF($A$120:$G$120,"17")</f>
        <v>0</v>
      </c>
      <c r="AL219" s="94">
        <f>COUNTIF($A$123:$G$123,"17")</f>
        <v>0</v>
      </c>
      <c r="AM219" s="94">
        <f>COUNTIF($A$126:$G$126,"17")</f>
        <v>0</v>
      </c>
      <c r="AN219" s="94">
        <f>COUNTIF($A$129:$G$129,"17")</f>
        <v>0</v>
      </c>
      <c r="AO219" s="94">
        <f>COUNTIF($A$132:$G$132,"17")</f>
        <v>0</v>
      </c>
      <c r="AP219" s="94">
        <f>COUNTIF($A$135:$G$135,"17")</f>
        <v>0</v>
      </c>
      <c r="AQ219" s="94">
        <f>COUNTIF($A$138:$G$138,"17")</f>
        <v>0</v>
      </c>
      <c r="AR219" s="94">
        <f>COUNTIF($A$141:$G$141,"17")</f>
        <v>0</v>
      </c>
      <c r="AS219" s="94">
        <f>COUNTIF($A$144:$G$144,"17")</f>
        <v>0</v>
      </c>
      <c r="AT219" s="94">
        <f>COUNTIF($A$147:$G$147,"17")</f>
        <v>0</v>
      </c>
      <c r="AU219" s="94">
        <f>COUNTIF($A$150:$G$150,"17")</f>
        <v>0</v>
      </c>
      <c r="AV219" s="94">
        <f>COUNTIF($A$153:$G$153,"17")</f>
        <v>0</v>
      </c>
      <c r="AW219" s="94">
        <f>COUNTIF($A$156:$G$156,"17")</f>
        <v>0</v>
      </c>
      <c r="AX219" s="94">
        <f>COUNTIF($A$159:$G$159,"17")</f>
        <v>0</v>
      </c>
      <c r="AY219" s="94">
        <f>COUNTIF($A$162:$G$162,"17")</f>
        <v>0</v>
      </c>
      <c r="AZ219" s="94">
        <f>COUNTIF($A$165:$G$165,"17")</f>
        <v>0</v>
      </c>
      <c r="BA219" s="94">
        <f>COUNTIF($A$168:$G$168,"17")</f>
        <v>0</v>
      </c>
      <c r="BB219" s="96">
        <f>SUM(A219:BA219)</f>
        <v>0</v>
      </c>
      <c r="BC219" s="97">
        <f>BB219/360</f>
        <v>0</v>
      </c>
    </row>
    <row r="220" spans="1:55" ht="38.25" x14ac:dyDescent="0.2">
      <c r="A220" s="94" t="s">
        <v>52</v>
      </c>
      <c r="B220" s="94"/>
      <c r="C220" s="94"/>
      <c r="D220" s="94"/>
      <c r="E220" s="94"/>
      <c r="F220" s="94"/>
      <c r="G220" s="94"/>
      <c r="H220" s="94"/>
      <c r="I220" s="94"/>
      <c r="J220" s="94"/>
      <c r="K220" s="94"/>
      <c r="L220" s="94"/>
      <c r="M220" s="94"/>
      <c r="N220" s="94"/>
      <c r="O220" s="86"/>
      <c r="P220" s="86"/>
      <c r="Q220" s="94"/>
      <c r="R220" s="94"/>
      <c r="S220" s="94"/>
      <c r="T220" s="94"/>
      <c r="U220" s="94"/>
      <c r="V220" s="94"/>
      <c r="W220" s="94"/>
      <c r="X220" s="94"/>
      <c r="Y220" s="96"/>
      <c r="Z220" s="97"/>
      <c r="AA220" s="86"/>
      <c r="AB220" s="86"/>
      <c r="AC220" s="86"/>
      <c r="AD220" s="86"/>
      <c r="AE220" s="86"/>
      <c r="AF220" s="86"/>
      <c r="AG220" s="86"/>
      <c r="AH220" s="86"/>
      <c r="AI220" s="86"/>
      <c r="AJ220" s="86"/>
      <c r="AK220" s="86"/>
      <c r="AL220" s="86"/>
      <c r="AM220" s="86"/>
      <c r="AN220" s="86"/>
      <c r="AO220" s="86"/>
      <c r="AP220" s="86"/>
      <c r="AQ220" s="86"/>
      <c r="AR220" s="86"/>
      <c r="AS220" s="86"/>
      <c r="AT220" s="86"/>
      <c r="AU220" s="86"/>
      <c r="AV220" s="86"/>
      <c r="AW220" s="86"/>
      <c r="AX220" s="86"/>
      <c r="AY220" s="86"/>
      <c r="AZ220" s="86"/>
      <c r="BA220" s="86"/>
      <c r="BB220" s="95" t="s">
        <v>93</v>
      </c>
      <c r="BC220" s="95">
        <v>18</v>
      </c>
    </row>
    <row r="221" spans="1:55" x14ac:dyDescent="0.2">
      <c r="A221" s="94">
        <f>COUNTIF(A12:G12,"18")</f>
        <v>0</v>
      </c>
      <c r="B221" s="94">
        <f>COUNTIF(A15:G15,"17")</f>
        <v>0</v>
      </c>
      <c r="C221" s="94">
        <f>COUNTIF(A18:G18,"18")</f>
        <v>0</v>
      </c>
      <c r="D221" s="94">
        <f>COUNTIF(A21:G21,"18")</f>
        <v>0</v>
      </c>
      <c r="E221" s="94">
        <f>COUNTIF(A24:G24,"18")</f>
        <v>0</v>
      </c>
      <c r="F221" s="94">
        <f>COUNTIF(A27:G27,"18")</f>
        <v>0</v>
      </c>
      <c r="G221" s="94">
        <f>COUNTIF(A30:G30,"18")</f>
        <v>0</v>
      </c>
      <c r="H221" s="94">
        <f>COUNTIF(A33:G33,"18")</f>
        <v>0</v>
      </c>
      <c r="I221" s="94">
        <f>COUNTIF(A36:G36,"18")</f>
        <v>0</v>
      </c>
      <c r="J221" s="94">
        <f>COUNTIF(A39:G39,"18")</f>
        <v>0</v>
      </c>
      <c r="K221" s="94">
        <f>COUNTIF(A42:G42,"18")</f>
        <v>0</v>
      </c>
      <c r="L221" s="94">
        <f>COUNTIF(A45:G45,"18")</f>
        <v>0</v>
      </c>
      <c r="M221" s="94">
        <f>COUNTIF(A48:G48,"18")</f>
        <v>0</v>
      </c>
      <c r="N221" s="94">
        <f>COUNTIF(A51:G51,"18")</f>
        <v>0</v>
      </c>
      <c r="O221" s="94">
        <f>COUNTIF($A$54:$G$54,"18")</f>
        <v>0</v>
      </c>
      <c r="P221" s="94">
        <f>COUNTIF($A$57:$G$57,"18")</f>
        <v>0</v>
      </c>
      <c r="Q221" s="94">
        <f>COUNTIF($A$60:$G$60,"18")</f>
        <v>0</v>
      </c>
      <c r="R221" s="94">
        <f>COUNTIF($A$63:$G$63,"18")</f>
        <v>0</v>
      </c>
      <c r="S221" s="94">
        <f>COUNTIF($A$66:$G$66,"18")</f>
        <v>0</v>
      </c>
      <c r="T221" s="94">
        <f>COUNTIF($A$69:$G$69,"18")</f>
        <v>0</v>
      </c>
      <c r="U221" s="94">
        <f>COUNTIF($A$72:$G$72,"18")</f>
        <v>0</v>
      </c>
      <c r="V221" s="94">
        <f>COUNTIF($A$75:$G$75,"18")</f>
        <v>0</v>
      </c>
      <c r="W221" s="94">
        <f>COUNTIF($A$78:$G$78,"18")</f>
        <v>0</v>
      </c>
      <c r="X221" s="94">
        <f>COUNTIF($A$81:$G$81,"18")</f>
        <v>0</v>
      </c>
      <c r="Y221" s="94">
        <f>COUNTIF($A$84:$G$84,"18")</f>
        <v>0</v>
      </c>
      <c r="Z221" s="94">
        <f>COUNTIF($A$87:$G$87,"18")</f>
        <v>0</v>
      </c>
      <c r="AA221" s="94">
        <f>COUNTIF($A$90:$G$90,"18")</f>
        <v>0</v>
      </c>
      <c r="AB221" s="94">
        <f>COUNTIF($A$93:$G$93,"18")</f>
        <v>0</v>
      </c>
      <c r="AC221" s="94">
        <f>COUNTIF($A$96:$G$96,"18")</f>
        <v>0</v>
      </c>
      <c r="AD221" s="94">
        <f>COUNTIF($A$99:$G$99,"18")</f>
        <v>0</v>
      </c>
      <c r="AE221" s="94">
        <f>COUNTIF($A$102:$G$102,"18")</f>
        <v>0</v>
      </c>
      <c r="AF221" s="94">
        <f>COUNTIF($A$105:$G$105,"18")</f>
        <v>0</v>
      </c>
      <c r="AG221" s="94">
        <f>COUNTIF($A$108:$G$108,"18")</f>
        <v>0</v>
      </c>
      <c r="AH221" s="94">
        <f>COUNTIF($A$111:$G$111,"18")</f>
        <v>0</v>
      </c>
      <c r="AI221" s="94">
        <f>COUNTIF($A$114:$G$114,"18")</f>
        <v>0</v>
      </c>
      <c r="AJ221" s="94">
        <f>COUNTIF($A$117:$G$117,"18")</f>
        <v>0</v>
      </c>
      <c r="AK221" s="94">
        <f>COUNTIF($A$120:$G$120,"18")</f>
        <v>0</v>
      </c>
      <c r="AL221" s="94">
        <f>COUNTIF($A$123:$G$123,"18")</f>
        <v>0</v>
      </c>
      <c r="AM221" s="94">
        <f>COUNTIF($A$126:$G$126,"18")</f>
        <v>0</v>
      </c>
      <c r="AN221" s="94">
        <f>COUNTIF($A$129:$G$129,"18")</f>
        <v>0</v>
      </c>
      <c r="AO221" s="94">
        <f>COUNTIF($A$132:$G$132,"18")</f>
        <v>0</v>
      </c>
      <c r="AP221" s="94">
        <f>COUNTIF($A$135:$G$135,"18")</f>
        <v>0</v>
      </c>
      <c r="AQ221" s="94">
        <f>COUNTIF($A$138:$G$138,"18")</f>
        <v>0</v>
      </c>
      <c r="AR221" s="94">
        <f>COUNTIF($A$141:$G$141,"18")</f>
        <v>0</v>
      </c>
      <c r="AS221" s="94">
        <f>COUNTIF($A$144:$G$144,"18")</f>
        <v>0</v>
      </c>
      <c r="AT221" s="94">
        <f>COUNTIF($A$147:$G$147,"18")</f>
        <v>0</v>
      </c>
      <c r="AU221" s="94">
        <f>COUNTIF($A$150:$G$150,"18")</f>
        <v>0</v>
      </c>
      <c r="AV221" s="94">
        <f>COUNTIF($A$153:$G$153,"18")</f>
        <v>0</v>
      </c>
      <c r="AW221" s="94">
        <f>COUNTIF($A$156:$G$156,"18")</f>
        <v>0</v>
      </c>
      <c r="AX221" s="94">
        <f>COUNTIF($A$159:$G$159,"18")</f>
        <v>0</v>
      </c>
      <c r="AY221" s="94">
        <f>COUNTIF($A$162:$G$162,"18")</f>
        <v>0</v>
      </c>
      <c r="AZ221" s="94">
        <f>COUNTIF($A$165:$G$165,"18")</f>
        <v>0</v>
      </c>
      <c r="BA221" s="94">
        <f>COUNTIF($A$168:$G$168,"18")</f>
        <v>0</v>
      </c>
      <c r="BB221" s="96">
        <f>SUM(A221:BA221)</f>
        <v>0</v>
      </c>
      <c r="BC221" s="97">
        <f>BB221/360</f>
        <v>0</v>
      </c>
    </row>
    <row r="222" spans="1:55" ht="38.25" x14ac:dyDescent="0.2">
      <c r="A222" s="94" t="s">
        <v>53</v>
      </c>
      <c r="B222" s="94"/>
      <c r="C222" s="94"/>
      <c r="D222" s="94"/>
      <c r="E222" s="94"/>
      <c r="F222" s="94"/>
      <c r="G222" s="94"/>
      <c r="H222" s="94"/>
      <c r="I222" s="94"/>
      <c r="J222" s="94"/>
      <c r="K222" s="94"/>
      <c r="L222" s="94"/>
      <c r="M222" s="94"/>
      <c r="N222" s="94"/>
      <c r="O222" s="86"/>
      <c r="P222" s="86"/>
      <c r="Q222" s="94"/>
      <c r="R222" s="94"/>
      <c r="S222" s="94"/>
      <c r="T222" s="94"/>
      <c r="U222" s="94"/>
      <c r="V222" s="94"/>
      <c r="W222" s="94"/>
      <c r="X222" s="94"/>
      <c r="Y222" s="96"/>
      <c r="Z222" s="97"/>
      <c r="AA222" s="86"/>
      <c r="AB222" s="86"/>
      <c r="AC222" s="86"/>
      <c r="AD222" s="86"/>
      <c r="AE222" s="86"/>
      <c r="AF222" s="86"/>
      <c r="AG222" s="86"/>
      <c r="AH222" s="86"/>
      <c r="AI222" s="86"/>
      <c r="AJ222" s="86"/>
      <c r="AK222" s="86"/>
      <c r="AL222" s="86"/>
      <c r="AM222" s="86"/>
      <c r="AN222" s="86"/>
      <c r="AO222" s="86"/>
      <c r="AP222" s="86"/>
      <c r="AQ222" s="86"/>
      <c r="AR222" s="86"/>
      <c r="AS222" s="86"/>
      <c r="AT222" s="86"/>
      <c r="AU222" s="86"/>
      <c r="AV222" s="86"/>
      <c r="AW222" s="86"/>
      <c r="AX222" s="86"/>
      <c r="AY222" s="86"/>
      <c r="AZ222" s="86"/>
      <c r="BA222" s="86"/>
      <c r="BB222" s="95" t="s">
        <v>94</v>
      </c>
      <c r="BC222" s="95">
        <v>19</v>
      </c>
    </row>
    <row r="223" spans="1:55" x14ac:dyDescent="0.2">
      <c r="A223" s="94">
        <f>COUNTIF(A12:G12,"19")</f>
        <v>0</v>
      </c>
      <c r="B223" s="94">
        <f>COUNTIF(A15:G15,"19")</f>
        <v>0</v>
      </c>
      <c r="C223" s="94">
        <f>COUNTIF(A18:G18,"19")</f>
        <v>0</v>
      </c>
      <c r="D223" s="94">
        <f>COUNTIF(A21:G21,"19")</f>
        <v>0</v>
      </c>
      <c r="E223" s="94">
        <f>COUNTIF(A24:G24,"19")</f>
        <v>0</v>
      </c>
      <c r="F223" s="94">
        <f>COUNTIF(A27:G27,"19")</f>
        <v>0</v>
      </c>
      <c r="G223" s="94">
        <f>COUNTIF(A30:G30,"19")</f>
        <v>0</v>
      </c>
      <c r="H223" s="94">
        <f>COUNTIF(A33:G33,"19")</f>
        <v>0</v>
      </c>
      <c r="I223" s="94">
        <f>COUNTIF(A36:G36,"19")</f>
        <v>0</v>
      </c>
      <c r="J223" s="94">
        <f>COUNTIF(A39:G39,"19")</f>
        <v>0</v>
      </c>
      <c r="K223" s="94">
        <f>COUNTIF(A42:G42,"19")</f>
        <v>0</v>
      </c>
      <c r="L223" s="94">
        <f>COUNTIF(A45:G45,"19")</f>
        <v>0</v>
      </c>
      <c r="M223" s="94">
        <f>COUNTIF(A48:G48,"19")</f>
        <v>0</v>
      </c>
      <c r="N223" s="94">
        <f>COUNTIF(A51:G51,"19")</f>
        <v>0</v>
      </c>
      <c r="O223" s="94">
        <f>COUNTIF($A$54:$G$54,"19")</f>
        <v>0</v>
      </c>
      <c r="P223" s="94">
        <f>COUNTIF($A$57:$G$57,"19")</f>
        <v>0</v>
      </c>
      <c r="Q223" s="94">
        <f>COUNTIF($A$60:$G$60,"19")</f>
        <v>0</v>
      </c>
      <c r="R223" s="94">
        <f>COUNTIF($A$63:$G$63,"19")</f>
        <v>0</v>
      </c>
      <c r="S223" s="94">
        <f>COUNTIF($A$66:$G$66,"19")</f>
        <v>0</v>
      </c>
      <c r="T223" s="94">
        <f>COUNTIF($A$69:$G$69,"19")</f>
        <v>0</v>
      </c>
      <c r="U223" s="94">
        <f>COUNTIF($A$72:$G$72,"19")</f>
        <v>0</v>
      </c>
      <c r="V223" s="94">
        <f>COUNTIF($A$75:$G$75,"19")</f>
        <v>0</v>
      </c>
      <c r="W223" s="94">
        <f>COUNTIF($A$78:$G$78,"19")</f>
        <v>0</v>
      </c>
      <c r="X223" s="94">
        <f>COUNTIF($A$81:$G$81,"19")</f>
        <v>0</v>
      </c>
      <c r="Y223" s="94">
        <f>COUNTIF($A$84:$G$84,"19")</f>
        <v>0</v>
      </c>
      <c r="Z223" s="94">
        <f>COUNTIF($A$87:$G$87,"19")</f>
        <v>0</v>
      </c>
      <c r="AA223" s="94">
        <f>COUNTIF($A$90:$G$90,"19")</f>
        <v>0</v>
      </c>
      <c r="AB223" s="94">
        <f>COUNTIF($A$93:$G$93,"19")</f>
        <v>0</v>
      </c>
      <c r="AC223" s="94">
        <f>COUNTIF($A$96:$G$96,"19")</f>
        <v>0</v>
      </c>
      <c r="AD223" s="94">
        <f>COUNTIF($A$99:$G$99,"19")</f>
        <v>0</v>
      </c>
      <c r="AE223" s="94">
        <f>COUNTIF($A$102:$G$102,"19")</f>
        <v>0</v>
      </c>
      <c r="AF223" s="94">
        <f>COUNTIF($A$105:$G$105,"19")</f>
        <v>0</v>
      </c>
      <c r="AG223" s="94">
        <f>COUNTIF($A$108:$G$108,"19")</f>
        <v>0</v>
      </c>
      <c r="AH223" s="94">
        <f>COUNTIF($A$111:$G$111,"19")</f>
        <v>0</v>
      </c>
      <c r="AI223" s="94">
        <f>COUNTIF($A$114:$G$114,"19")</f>
        <v>0</v>
      </c>
      <c r="AJ223" s="94">
        <f>COUNTIF($A$117:$G$117,"19")</f>
        <v>0</v>
      </c>
      <c r="AK223" s="94">
        <f>COUNTIF($A$120:$G$120,"19")</f>
        <v>0</v>
      </c>
      <c r="AL223" s="94">
        <f>COUNTIF($A$123:$G$123,"19")</f>
        <v>0</v>
      </c>
      <c r="AM223" s="94">
        <f>COUNTIF($A$126:$G$126,"19")</f>
        <v>0</v>
      </c>
      <c r="AN223" s="94">
        <f>COUNTIF($A$129:$G$129,"19")</f>
        <v>0</v>
      </c>
      <c r="AO223" s="94">
        <f>COUNTIF($A$132:$G$132,"19")</f>
        <v>0</v>
      </c>
      <c r="AP223" s="94">
        <f>COUNTIF($A$135:$G$135,"19")</f>
        <v>0</v>
      </c>
      <c r="AQ223" s="94">
        <f>COUNTIF($A$138:$G$138,"19")</f>
        <v>0</v>
      </c>
      <c r="AR223" s="94">
        <f>COUNTIF($A$141:$G$141,"19")</f>
        <v>0</v>
      </c>
      <c r="AS223" s="94">
        <f>COUNTIF($A$144:$G$144,"19")</f>
        <v>0</v>
      </c>
      <c r="AT223" s="94">
        <f>COUNTIF($A$147:$G$147,"19")</f>
        <v>0</v>
      </c>
      <c r="AU223" s="94">
        <f>COUNTIF($A$150:$G$150,"19")</f>
        <v>0</v>
      </c>
      <c r="AV223" s="94">
        <f>COUNTIF($A$153:$G$153,"19")</f>
        <v>0</v>
      </c>
      <c r="AW223" s="94">
        <f>COUNTIF($A$156:$G$156,"19")</f>
        <v>0</v>
      </c>
      <c r="AX223" s="94">
        <f>COUNTIF($A$159:$G$159,"19")</f>
        <v>0</v>
      </c>
      <c r="AY223" s="94">
        <f>COUNTIF($A$162:$G$162,"19")</f>
        <v>0</v>
      </c>
      <c r="AZ223" s="94">
        <f>COUNTIF($A$165:$G$165,"19")</f>
        <v>0</v>
      </c>
      <c r="BA223" s="94">
        <f>COUNTIF($A$168:$G$168,"19")</f>
        <v>0</v>
      </c>
      <c r="BB223" s="96">
        <f>SUM(A223:BA223)</f>
        <v>0</v>
      </c>
      <c r="BC223" s="97">
        <f>BB223/360</f>
        <v>0</v>
      </c>
    </row>
    <row r="224" spans="1:55" ht="38.25" x14ac:dyDescent="0.2">
      <c r="A224" s="94" t="s">
        <v>54</v>
      </c>
      <c r="B224" s="94"/>
      <c r="C224" s="94"/>
      <c r="D224" s="94"/>
      <c r="E224" s="94"/>
      <c r="F224" s="94"/>
      <c r="G224" s="94"/>
      <c r="H224" s="94"/>
      <c r="I224" s="94"/>
      <c r="J224" s="94"/>
      <c r="K224" s="94"/>
      <c r="L224" s="94"/>
      <c r="M224" s="94"/>
      <c r="N224" s="94"/>
      <c r="O224" s="86"/>
      <c r="P224" s="86"/>
      <c r="Q224" s="94"/>
      <c r="R224" s="94"/>
      <c r="S224" s="94"/>
      <c r="T224" s="94"/>
      <c r="U224" s="94"/>
      <c r="V224" s="94"/>
      <c r="W224" s="94"/>
      <c r="X224" s="94"/>
      <c r="Y224" s="96"/>
      <c r="Z224" s="97"/>
      <c r="AA224" s="86"/>
      <c r="AB224" s="86"/>
      <c r="AC224" s="86"/>
      <c r="AD224" s="86"/>
      <c r="AE224" s="86"/>
      <c r="AF224" s="86"/>
      <c r="AG224" s="86"/>
      <c r="AH224" s="86"/>
      <c r="AI224" s="86"/>
      <c r="AJ224" s="86"/>
      <c r="AK224" s="86"/>
      <c r="AL224" s="86"/>
      <c r="AM224" s="86"/>
      <c r="AN224" s="86"/>
      <c r="AO224" s="86"/>
      <c r="AP224" s="86"/>
      <c r="AQ224" s="86"/>
      <c r="AR224" s="86"/>
      <c r="AS224" s="86"/>
      <c r="AT224" s="86"/>
      <c r="AU224" s="86"/>
      <c r="AV224" s="86"/>
      <c r="AW224" s="86"/>
      <c r="AX224" s="86"/>
      <c r="AY224" s="86"/>
      <c r="AZ224" s="86"/>
      <c r="BA224" s="86"/>
      <c r="BB224" s="95" t="s">
        <v>95</v>
      </c>
      <c r="BC224" s="95">
        <v>20</v>
      </c>
    </row>
    <row r="225" spans="1:55" x14ac:dyDescent="0.2">
      <c r="A225" s="94">
        <f>COUNTIF(A12:G12,"20")</f>
        <v>0</v>
      </c>
      <c r="B225" s="94">
        <f>COUNTIF(A15:G15,"20")</f>
        <v>0</v>
      </c>
      <c r="C225" s="94">
        <f>COUNTIF(A18:G18,"20")</f>
        <v>0</v>
      </c>
      <c r="D225" s="94">
        <f>COUNTIF(A21:G21,"20")</f>
        <v>0</v>
      </c>
      <c r="E225" s="94">
        <f>COUNTIF(A24:G24,"20")</f>
        <v>0</v>
      </c>
      <c r="F225" s="94">
        <f>COUNTIF(A27:G27,"20")</f>
        <v>0</v>
      </c>
      <c r="G225" s="94">
        <f>COUNTIF(A30:G30,"20")</f>
        <v>0</v>
      </c>
      <c r="H225" s="94">
        <f>COUNTIF(A33:G33,"20")</f>
        <v>0</v>
      </c>
      <c r="I225" s="94">
        <f>COUNTIF(A36:G36,"20")</f>
        <v>0</v>
      </c>
      <c r="J225" s="94">
        <f>COUNTIF(A39:G39,"20")</f>
        <v>0</v>
      </c>
      <c r="K225" s="94">
        <f>COUNTIF(A42:G42,"20")</f>
        <v>0</v>
      </c>
      <c r="L225" s="94">
        <f>COUNTIF(A45:G45,"20")</f>
        <v>0</v>
      </c>
      <c r="M225" s="94">
        <f>COUNTIF(A48:G48,"20")</f>
        <v>0</v>
      </c>
      <c r="N225" s="94">
        <f>COUNTIF(A51:G51,"20")</f>
        <v>0</v>
      </c>
      <c r="O225" s="94">
        <f>COUNTIF($A$54:$G$54,"20")</f>
        <v>0</v>
      </c>
      <c r="P225" s="94">
        <f>COUNTIF($A$57:$G$57,"20")</f>
        <v>0</v>
      </c>
      <c r="Q225" s="94">
        <f>COUNTIF($A$60:$G$60,"20")</f>
        <v>0</v>
      </c>
      <c r="R225" s="94">
        <f>COUNTIF($A$63:$G$63,"20")</f>
        <v>0</v>
      </c>
      <c r="S225" s="94">
        <f>COUNTIF($A$66:$G$66,"20")</f>
        <v>0</v>
      </c>
      <c r="T225" s="94">
        <f>COUNTIF($A$69:$G$69,"20")</f>
        <v>0</v>
      </c>
      <c r="U225" s="94">
        <f>COUNTIF($A$72:$G$72,"20")</f>
        <v>0</v>
      </c>
      <c r="V225" s="94">
        <f>COUNTIF($A$75:$G$75,"20")</f>
        <v>0</v>
      </c>
      <c r="W225" s="94">
        <f>COUNTIF($A$78:$G$78,"20")</f>
        <v>0</v>
      </c>
      <c r="X225" s="94">
        <f>COUNTIF($A$81:$G$81,"20")</f>
        <v>0</v>
      </c>
      <c r="Y225" s="94">
        <f>COUNTIF($A$84:$G$84,"20")</f>
        <v>0</v>
      </c>
      <c r="Z225" s="94">
        <f>COUNTIF($A$87:$G$87,"20")</f>
        <v>0</v>
      </c>
      <c r="AA225" s="94">
        <f>COUNTIF($A$90:$G$90,"20")</f>
        <v>0</v>
      </c>
      <c r="AB225" s="94">
        <f>COUNTIF($A$93:$G$93,"20")</f>
        <v>0</v>
      </c>
      <c r="AC225" s="94">
        <f>COUNTIF($A$96:$G$96,"20")</f>
        <v>0</v>
      </c>
      <c r="AD225" s="94">
        <f>COUNTIF($A$99:$G$99,"20")</f>
        <v>0</v>
      </c>
      <c r="AE225" s="94">
        <f>COUNTIF($A$102:$G$102,"20")</f>
        <v>0</v>
      </c>
      <c r="AF225" s="94">
        <f>COUNTIF($A$105:$G$105,"20")</f>
        <v>0</v>
      </c>
      <c r="AG225" s="94">
        <f>COUNTIF($A$108:$G$108,"20")</f>
        <v>0</v>
      </c>
      <c r="AH225" s="94">
        <f>COUNTIF($A$111:$G$111,"20")</f>
        <v>0</v>
      </c>
      <c r="AI225" s="94">
        <f>COUNTIF($A$114:$G$114,"20")</f>
        <v>0</v>
      </c>
      <c r="AJ225" s="94">
        <f>COUNTIF($A$117:$G$117,"20")</f>
        <v>0</v>
      </c>
      <c r="AK225" s="94">
        <f>COUNTIF($A$120:$G$120,"20")</f>
        <v>0</v>
      </c>
      <c r="AL225" s="94">
        <f>COUNTIF($A$123:$G$123,"20")</f>
        <v>0</v>
      </c>
      <c r="AM225" s="94">
        <f>COUNTIF($A$126:$G$126,"20")</f>
        <v>0</v>
      </c>
      <c r="AN225" s="94">
        <f>COUNTIF($A$129:$G$129,"20")</f>
        <v>0</v>
      </c>
      <c r="AO225" s="94">
        <f>COUNTIF($A$132:$G$132,"20")</f>
        <v>0</v>
      </c>
      <c r="AP225" s="94">
        <f>COUNTIF($A$135:$G$135,"20")</f>
        <v>0</v>
      </c>
      <c r="AQ225" s="94">
        <f>COUNTIF($A$138:$G$138,"20")</f>
        <v>0</v>
      </c>
      <c r="AR225" s="94">
        <f>COUNTIF($A$141:$G$141,"20")</f>
        <v>0</v>
      </c>
      <c r="AS225" s="94">
        <f>COUNTIF($A$144:$G$144,"20")</f>
        <v>0</v>
      </c>
      <c r="AT225" s="94">
        <f>COUNTIF($A$147:$G$147,"20")</f>
        <v>0</v>
      </c>
      <c r="AU225" s="94">
        <f>COUNTIF($A$150:$G$150,"20")</f>
        <v>0</v>
      </c>
      <c r="AV225" s="94">
        <f>COUNTIF($A$153:$G$153,"20")</f>
        <v>0</v>
      </c>
      <c r="AW225" s="94">
        <f>COUNTIF($A$156:$G$156,"20")</f>
        <v>0</v>
      </c>
      <c r="AX225" s="94">
        <f>COUNTIF($A$159:$G$159,"20")</f>
        <v>0</v>
      </c>
      <c r="AY225" s="94">
        <f>COUNTIF($A$162:$G$162,"20")</f>
        <v>0</v>
      </c>
      <c r="AZ225" s="94">
        <f>COUNTIF($A$165:$G$165,"20")</f>
        <v>0</v>
      </c>
      <c r="BA225" s="94">
        <f>COUNTIF($A$168:$G$168,"20")</f>
        <v>0</v>
      </c>
      <c r="BB225" s="96">
        <f>SUM(A225:BA225)</f>
        <v>0</v>
      </c>
      <c r="BC225" s="97">
        <f>BB225/360</f>
        <v>0</v>
      </c>
    </row>
    <row r="226" spans="1:55" ht="38.25" x14ac:dyDescent="0.2">
      <c r="A226" s="94" t="s">
        <v>55</v>
      </c>
      <c r="B226" s="94"/>
      <c r="C226" s="94"/>
      <c r="D226" s="94"/>
      <c r="E226" s="94"/>
      <c r="F226" s="94"/>
      <c r="G226" s="94"/>
      <c r="H226" s="94"/>
      <c r="I226" s="94"/>
      <c r="J226" s="94"/>
      <c r="K226" s="94"/>
      <c r="L226" s="94"/>
      <c r="M226" s="94"/>
      <c r="N226" s="94"/>
      <c r="O226" s="86"/>
      <c r="P226" s="86"/>
      <c r="Q226" s="94"/>
      <c r="R226" s="94"/>
      <c r="S226" s="94"/>
      <c r="T226" s="94"/>
      <c r="U226" s="94"/>
      <c r="V226" s="94"/>
      <c r="W226" s="94"/>
      <c r="X226" s="94"/>
      <c r="Y226" s="96"/>
      <c r="Z226" s="97"/>
      <c r="AA226" s="86"/>
      <c r="AB226" s="86"/>
      <c r="AC226" s="86"/>
      <c r="AD226" s="86"/>
      <c r="AE226" s="86"/>
      <c r="AF226" s="86"/>
      <c r="AG226" s="86"/>
      <c r="AH226" s="86"/>
      <c r="AI226" s="86"/>
      <c r="AJ226" s="86"/>
      <c r="AK226" s="86"/>
      <c r="AL226" s="86"/>
      <c r="AM226" s="86"/>
      <c r="AN226" s="86"/>
      <c r="AO226" s="86"/>
      <c r="AP226" s="86"/>
      <c r="AQ226" s="86"/>
      <c r="AR226" s="86"/>
      <c r="AS226" s="86"/>
      <c r="AT226" s="86"/>
      <c r="AU226" s="86"/>
      <c r="AV226" s="86"/>
      <c r="AW226" s="86"/>
      <c r="AX226" s="86"/>
      <c r="AY226" s="86"/>
      <c r="AZ226" s="86"/>
      <c r="BA226" s="86"/>
      <c r="BB226" s="95" t="s">
        <v>96</v>
      </c>
      <c r="BC226" s="95">
        <v>21</v>
      </c>
    </row>
    <row r="227" spans="1:55" x14ac:dyDescent="0.2">
      <c r="A227" s="94">
        <f>COUNTIF(A12:G12,"21")</f>
        <v>0</v>
      </c>
      <c r="B227" s="94">
        <f>COUNTIF(A15:G15,"21")</f>
        <v>0</v>
      </c>
      <c r="C227" s="94">
        <f>COUNTIF(A18:G18,"21")</f>
        <v>0</v>
      </c>
      <c r="D227" s="94">
        <f>COUNTIF(A21:G21,"21")</f>
        <v>0</v>
      </c>
      <c r="E227" s="94">
        <f>COUNTIF(A24:G24,"21")</f>
        <v>0</v>
      </c>
      <c r="F227" s="94">
        <f>COUNTIF(A27:G27,"21")</f>
        <v>0</v>
      </c>
      <c r="G227" s="94">
        <f>COUNTIF(A30:G30,"21")</f>
        <v>0</v>
      </c>
      <c r="H227" s="94">
        <f>COUNTIF(A33:G33,"21")</f>
        <v>0</v>
      </c>
      <c r="I227" s="94">
        <f>COUNTIF(A36:G36,"21")</f>
        <v>0</v>
      </c>
      <c r="J227" s="94">
        <f>COUNTIF(A39:G39,"21")</f>
        <v>0</v>
      </c>
      <c r="K227" s="94">
        <f>COUNTIF(A42:G42,"21")</f>
        <v>0</v>
      </c>
      <c r="L227" s="94">
        <f>COUNTIF(A45:G45,"21")</f>
        <v>0</v>
      </c>
      <c r="M227" s="94">
        <f>COUNTIF(A48:G48,"21")</f>
        <v>0</v>
      </c>
      <c r="N227" s="94">
        <f>COUNTIF(A51:G51,"21")</f>
        <v>0</v>
      </c>
      <c r="O227" s="94">
        <f>COUNTIF($A$54:$G$54,"21")</f>
        <v>0</v>
      </c>
      <c r="P227" s="94">
        <f>COUNTIF($A$57:$G$57,"21")</f>
        <v>0</v>
      </c>
      <c r="Q227" s="94">
        <f>COUNTIF($A$60:$G$60,"21")</f>
        <v>0</v>
      </c>
      <c r="R227" s="94">
        <f>COUNTIF($A$63:$G$63,"21")</f>
        <v>0</v>
      </c>
      <c r="S227" s="94">
        <f>COUNTIF($A$66:$G$66,"21")</f>
        <v>0</v>
      </c>
      <c r="T227" s="94">
        <f>COUNTIF($A$69:$G$69,"21")</f>
        <v>0</v>
      </c>
      <c r="U227" s="94">
        <f>COUNTIF($A$72:$G$72,"21")</f>
        <v>0</v>
      </c>
      <c r="V227" s="94">
        <f>COUNTIF($A$75:$G$75,"21")</f>
        <v>0</v>
      </c>
      <c r="W227" s="94">
        <f>COUNTIF($A$78:$G$78,"21")</f>
        <v>0</v>
      </c>
      <c r="X227" s="94">
        <f>COUNTIF($A$81:$G$81,"21")</f>
        <v>0</v>
      </c>
      <c r="Y227" s="94">
        <f>COUNTIF($A$84:$G$84,"21")</f>
        <v>0</v>
      </c>
      <c r="Z227" s="94">
        <f>COUNTIF($A$87:$G$87,"21")</f>
        <v>0</v>
      </c>
      <c r="AA227" s="94">
        <f>COUNTIF($A$90:$G$90,"21")</f>
        <v>0</v>
      </c>
      <c r="AB227" s="94">
        <f>COUNTIF($A$93:$G$93,"21")</f>
        <v>0</v>
      </c>
      <c r="AC227" s="94">
        <f>COUNTIF($A$96:$G$96,"21")</f>
        <v>0</v>
      </c>
      <c r="AD227" s="94">
        <f>COUNTIF($A$99:$G$99,"21")</f>
        <v>0</v>
      </c>
      <c r="AE227" s="94">
        <f>COUNTIF($A$102:$G$102,"21")</f>
        <v>0</v>
      </c>
      <c r="AF227" s="94">
        <f>COUNTIF($A$105:$G$105,"21")</f>
        <v>0</v>
      </c>
      <c r="AG227" s="94">
        <f>COUNTIF($A$108:$G$108,"21")</f>
        <v>0</v>
      </c>
      <c r="AH227" s="94">
        <f>COUNTIF($A$111:$G$111,"21")</f>
        <v>0</v>
      </c>
      <c r="AI227" s="94">
        <f>COUNTIF($A$114:$G$114,"21")</f>
        <v>0</v>
      </c>
      <c r="AJ227" s="94">
        <f>COUNTIF($A$117:$G$117,"21")</f>
        <v>0</v>
      </c>
      <c r="AK227" s="94">
        <f>COUNTIF($A$120:$G$120,"21")</f>
        <v>0</v>
      </c>
      <c r="AL227" s="94">
        <f>COUNTIF($A$123:$G$123,"21")</f>
        <v>0</v>
      </c>
      <c r="AM227" s="94">
        <f>COUNTIF($A$126:$G$126,"21")</f>
        <v>0</v>
      </c>
      <c r="AN227" s="94">
        <f>COUNTIF($A$129:$G$129,"21")</f>
        <v>0</v>
      </c>
      <c r="AO227" s="94">
        <f>COUNTIF($A$132:$G$132,"21")</f>
        <v>0</v>
      </c>
      <c r="AP227" s="94">
        <f>COUNTIF($A$135:$G$135,"21")</f>
        <v>0</v>
      </c>
      <c r="AQ227" s="94">
        <f>COUNTIF($A$138:$G$138,"21")</f>
        <v>0</v>
      </c>
      <c r="AR227" s="94">
        <f>COUNTIF($A$141:$G$141,"21")</f>
        <v>0</v>
      </c>
      <c r="AS227" s="94">
        <f>COUNTIF($A$144:$G$144,"21")</f>
        <v>0</v>
      </c>
      <c r="AT227" s="94">
        <f>COUNTIF($A$147:$G$147,"21")</f>
        <v>0</v>
      </c>
      <c r="AU227" s="94">
        <f>COUNTIF($A$150:$G$150,"21")</f>
        <v>0</v>
      </c>
      <c r="AV227" s="94">
        <f>COUNTIF($A$153:$G$153,"21")</f>
        <v>0</v>
      </c>
      <c r="AW227" s="94">
        <f>COUNTIF($A$156:$G$156,"21")</f>
        <v>0</v>
      </c>
      <c r="AX227" s="94">
        <f>COUNTIF($A$159:$G$159,"21")</f>
        <v>0</v>
      </c>
      <c r="AY227" s="94">
        <f>COUNTIF($A$162:$G$162,"21")</f>
        <v>0</v>
      </c>
      <c r="AZ227" s="94">
        <f>COUNTIF($A$165:$G$165,"21")</f>
        <v>0</v>
      </c>
      <c r="BA227" s="94">
        <f>COUNTIF($A$168:$G$168,"21")</f>
        <v>0</v>
      </c>
      <c r="BB227" s="96">
        <f>SUM(A227:BA227)</f>
        <v>0</v>
      </c>
      <c r="BC227" s="97">
        <f>BB227/360</f>
        <v>0</v>
      </c>
    </row>
    <row r="228" spans="1:55" ht="38.25" x14ac:dyDescent="0.2">
      <c r="A228" s="94" t="s">
        <v>56</v>
      </c>
      <c r="B228" s="94"/>
      <c r="C228" s="94"/>
      <c r="D228" s="94"/>
      <c r="E228" s="94"/>
      <c r="F228" s="94"/>
      <c r="G228" s="94"/>
      <c r="H228" s="94"/>
      <c r="I228" s="94"/>
      <c r="J228" s="94"/>
      <c r="K228" s="94"/>
      <c r="L228" s="94"/>
      <c r="M228" s="94"/>
      <c r="N228" s="94"/>
      <c r="O228" s="86"/>
      <c r="P228" s="86"/>
      <c r="Q228" s="94"/>
      <c r="R228" s="94"/>
      <c r="S228" s="94"/>
      <c r="T228" s="94"/>
      <c r="U228" s="94"/>
      <c r="V228" s="94"/>
      <c r="W228" s="94"/>
      <c r="X228" s="94"/>
      <c r="Y228" s="96"/>
      <c r="Z228" s="97"/>
      <c r="AA228" s="86"/>
      <c r="AB228" s="86"/>
      <c r="AC228" s="86"/>
      <c r="AD228" s="86"/>
      <c r="AE228" s="86"/>
      <c r="AF228" s="86"/>
      <c r="AG228" s="86"/>
      <c r="AH228" s="86"/>
      <c r="AI228" s="86"/>
      <c r="AJ228" s="86"/>
      <c r="AK228" s="86"/>
      <c r="AL228" s="86"/>
      <c r="AM228" s="86"/>
      <c r="AN228" s="86"/>
      <c r="AO228" s="86"/>
      <c r="AP228" s="86"/>
      <c r="AQ228" s="86"/>
      <c r="AR228" s="86"/>
      <c r="AS228" s="86"/>
      <c r="AT228" s="86"/>
      <c r="AU228" s="86"/>
      <c r="AV228" s="86"/>
      <c r="AW228" s="86"/>
      <c r="AX228" s="86"/>
      <c r="AY228" s="86"/>
      <c r="AZ228" s="86"/>
      <c r="BA228" s="86"/>
      <c r="BB228" s="95" t="s">
        <v>97</v>
      </c>
      <c r="BC228" s="95">
        <v>22</v>
      </c>
    </row>
    <row r="229" spans="1:55" ht="15" x14ac:dyDescent="0.25">
      <c r="A229" s="189">
        <f>COUNTIF(A12:G12,"22")</f>
        <v>0</v>
      </c>
      <c r="B229" s="94">
        <f>COUNTIF(A15:G15,"22")</f>
        <v>0</v>
      </c>
      <c r="C229" s="94">
        <f>COUNTIF(A18:G18,"22")</f>
        <v>0</v>
      </c>
      <c r="D229" s="94">
        <f>COUNTIF(A21:G21,"22")</f>
        <v>0</v>
      </c>
      <c r="E229" s="94">
        <f>COUNTIF(A24:G24,"22")</f>
        <v>0</v>
      </c>
      <c r="F229" s="94">
        <f>COUNTIF(A27:G27,"22")</f>
        <v>0</v>
      </c>
      <c r="G229" s="94">
        <f>COUNTIF(A30:G30,"22")</f>
        <v>0</v>
      </c>
      <c r="H229" s="94">
        <f>COUNTIF(A33:G33,"22")</f>
        <v>0</v>
      </c>
      <c r="I229" s="94">
        <f>COUNTIF(A36:G36,"22")</f>
        <v>0</v>
      </c>
      <c r="J229" s="94">
        <f>COUNTIF(A39:G39,"22")</f>
        <v>0</v>
      </c>
      <c r="K229" s="94">
        <f>COUNTIF(A42:G42,"22")</f>
        <v>0</v>
      </c>
      <c r="L229" s="94">
        <f>COUNTIF(A45:G45,"22")</f>
        <v>0</v>
      </c>
      <c r="M229" s="94">
        <f>COUNTIF(A48:G48,"22")</f>
        <v>0</v>
      </c>
      <c r="N229" s="94">
        <f>COUNTIF(A51:G51,"22")</f>
        <v>0</v>
      </c>
      <c r="O229" s="94">
        <f>COUNTIF($A$54:$G$54,"22")</f>
        <v>0</v>
      </c>
      <c r="P229" s="94">
        <f>COUNTIF($A$57:$G$57,"22")</f>
        <v>0</v>
      </c>
      <c r="Q229" s="94">
        <f>COUNTIF($A$60:$G$60,"22")</f>
        <v>0</v>
      </c>
      <c r="R229" s="94">
        <f>COUNTIF($A$63:$G$63,"22")</f>
        <v>0</v>
      </c>
      <c r="S229" s="94">
        <f>COUNTIF($A$66:$G$66,"22")</f>
        <v>0</v>
      </c>
      <c r="T229" s="94">
        <f>COUNTIF($A$69:$G$69,"22")</f>
        <v>0</v>
      </c>
      <c r="U229" s="94">
        <f>COUNTIF($A$72:$G$72,"22")</f>
        <v>0</v>
      </c>
      <c r="V229" s="94">
        <f>COUNTIF($A$75:$G$75,"22")</f>
        <v>0</v>
      </c>
      <c r="W229" s="94">
        <f>COUNTIF($A$78:$G$78,"22")</f>
        <v>0</v>
      </c>
      <c r="X229" s="94">
        <f>COUNTIF($A$81:$G$81,"22")</f>
        <v>0</v>
      </c>
      <c r="Y229" s="94">
        <f>COUNTIF($A$84:$G$84,"22")</f>
        <v>0</v>
      </c>
      <c r="Z229" s="94">
        <f>COUNTIF($A$87:$G$87,"22")</f>
        <v>0</v>
      </c>
      <c r="AA229" s="94">
        <f>COUNTIF($A$90:$G$90,"22")</f>
        <v>0</v>
      </c>
      <c r="AB229" s="94">
        <f>COUNTIF($A$93:$G$93,"22")</f>
        <v>0</v>
      </c>
      <c r="AC229" s="94">
        <f>COUNTIF($A$96:$G$96,"22")</f>
        <v>0</v>
      </c>
      <c r="AD229" s="94">
        <f>COUNTIF($A$99:$G$99,"22")</f>
        <v>0</v>
      </c>
      <c r="AE229" s="94">
        <f>COUNTIF($A$102:$G$102,"22")</f>
        <v>0</v>
      </c>
      <c r="AF229" s="94">
        <f>COUNTIF($A$105:$G$105,"22")</f>
        <v>0</v>
      </c>
      <c r="AG229" s="94">
        <f>COUNTIF($A$108:$G$108,"22")</f>
        <v>0</v>
      </c>
      <c r="AH229" s="94">
        <f>COUNTIF($A$111:$G$111,"22")</f>
        <v>0</v>
      </c>
      <c r="AI229" s="94">
        <f>COUNTIF($A$114:$G$114,"22")</f>
        <v>0</v>
      </c>
      <c r="AJ229" s="94">
        <f>COUNTIF($A$117:$G$117,"22")</f>
        <v>0</v>
      </c>
      <c r="AK229" s="94">
        <f>COUNTIF($A$120:$G$120,"22")</f>
        <v>0</v>
      </c>
      <c r="AL229" s="94">
        <f>COUNTIF($A$123:$G$123,"22")</f>
        <v>0</v>
      </c>
      <c r="AM229" s="94">
        <f>COUNTIF($A$126:$G$126,"22")</f>
        <v>0</v>
      </c>
      <c r="AN229" s="94">
        <f>COUNTIF($A$129:$G$129,"22")</f>
        <v>0</v>
      </c>
      <c r="AO229" s="94">
        <f>COUNTIF($A$132:$G$132,"22")</f>
        <v>0</v>
      </c>
      <c r="AP229" s="94">
        <f>COUNTIF($A$135:$G$135,"22")</f>
        <v>0</v>
      </c>
      <c r="AQ229" s="94">
        <f>COUNTIF($A$138:$G$138,"22")</f>
        <v>0</v>
      </c>
      <c r="AR229" s="94">
        <f>COUNTIF($A$141:$G$141,"22")</f>
        <v>0</v>
      </c>
      <c r="AS229" s="94">
        <f>COUNTIF($A$144:$G$144,"22")</f>
        <v>0</v>
      </c>
      <c r="AT229" s="94">
        <f>COUNTIF($A$147:$G$147,"22")</f>
        <v>0</v>
      </c>
      <c r="AU229" s="94">
        <f>COUNTIF($A$150:$G$150,"22")</f>
        <v>0</v>
      </c>
      <c r="AV229" s="94">
        <f>COUNTIF($A$153:$G$153,"22")</f>
        <v>0</v>
      </c>
      <c r="AW229" s="94">
        <f>COUNTIF($A$156:$G$156,"22")</f>
        <v>0</v>
      </c>
      <c r="AX229" s="94">
        <f>COUNTIF($A$159:$G$159,"22")</f>
        <v>0</v>
      </c>
      <c r="AY229" s="94">
        <f>COUNTIF($A$162:$G$162,"22")</f>
        <v>0</v>
      </c>
      <c r="AZ229" s="94">
        <f>COUNTIF($A$165:$G$165,"22")</f>
        <v>0</v>
      </c>
      <c r="BA229" s="94">
        <f>COUNTIF($A$168:$G$168,"22")</f>
        <v>0</v>
      </c>
      <c r="BB229" s="96">
        <f>SUM(A229:BA229)</f>
        <v>0</v>
      </c>
      <c r="BC229" s="97">
        <f>BB229/360</f>
        <v>0</v>
      </c>
    </row>
    <row r="230" spans="1:55" ht="38.25" x14ac:dyDescent="0.2">
      <c r="A230" s="94" t="s">
        <v>57</v>
      </c>
      <c r="B230" s="94"/>
      <c r="C230" s="94"/>
      <c r="D230" s="94"/>
      <c r="E230" s="94"/>
      <c r="F230" s="94"/>
      <c r="G230" s="94"/>
      <c r="H230" s="94"/>
      <c r="I230" s="94"/>
      <c r="J230" s="94"/>
      <c r="K230" s="94"/>
      <c r="L230" s="94"/>
      <c r="M230" s="94"/>
      <c r="N230" s="94"/>
      <c r="O230" s="86"/>
      <c r="P230" s="86"/>
      <c r="Q230" s="94"/>
      <c r="R230" s="94"/>
      <c r="S230" s="94"/>
      <c r="T230" s="94"/>
      <c r="U230" s="94"/>
      <c r="V230" s="94"/>
      <c r="W230" s="94"/>
      <c r="X230" s="94"/>
      <c r="Y230" s="96"/>
      <c r="Z230" s="97"/>
      <c r="AA230" s="86"/>
      <c r="AB230" s="86"/>
      <c r="AC230" s="86"/>
      <c r="AD230" s="86"/>
      <c r="AE230" s="86"/>
      <c r="AF230" s="86"/>
      <c r="AG230" s="86"/>
      <c r="AH230" s="86"/>
      <c r="AI230" s="86"/>
      <c r="AJ230" s="86"/>
      <c r="AK230" s="86"/>
      <c r="AL230" s="86"/>
      <c r="AM230" s="86"/>
      <c r="AN230" s="86"/>
      <c r="AO230" s="86"/>
      <c r="AP230" s="86"/>
      <c r="AQ230" s="86"/>
      <c r="AR230" s="86"/>
      <c r="AS230" s="86"/>
      <c r="AT230" s="86"/>
      <c r="AU230" s="86"/>
      <c r="AV230" s="86"/>
      <c r="AW230" s="86"/>
      <c r="AX230" s="86"/>
      <c r="AY230" s="86"/>
      <c r="AZ230" s="86"/>
      <c r="BA230" s="86"/>
      <c r="BB230" s="95" t="s">
        <v>98</v>
      </c>
      <c r="BC230" s="95">
        <v>23</v>
      </c>
    </row>
    <row r="231" spans="1:55" x14ac:dyDescent="0.2">
      <c r="A231" s="94">
        <f>COUNTIF(A12:G12,"23")</f>
        <v>0</v>
      </c>
      <c r="B231" s="94">
        <f>COUNTIF(A15:G15,"23")</f>
        <v>0</v>
      </c>
      <c r="C231" s="94">
        <f>COUNTIF(A18:G18,"23")</f>
        <v>0</v>
      </c>
      <c r="D231" s="94">
        <f>COUNTIF(A21:G21,"23")</f>
        <v>0</v>
      </c>
      <c r="E231" s="94">
        <f>COUNTIF(A24:G24,"23")</f>
        <v>0</v>
      </c>
      <c r="F231" s="94">
        <f>COUNTIF(A27:G27,"23")</f>
        <v>0</v>
      </c>
      <c r="G231" s="94">
        <f>COUNTIF(A30:G30,"23")</f>
        <v>0</v>
      </c>
      <c r="H231" s="94">
        <f>COUNTIF(A33:G33,"23")</f>
        <v>0</v>
      </c>
      <c r="I231" s="94">
        <f>COUNTIF(A36:G36,"23")</f>
        <v>0</v>
      </c>
      <c r="J231" s="94">
        <f>COUNTIF(A39:G39,"23")</f>
        <v>0</v>
      </c>
      <c r="K231" s="94">
        <f>COUNTIF(A42:G42,"23")</f>
        <v>0</v>
      </c>
      <c r="L231" s="94">
        <f>COUNTIF(A45:G45,"23")</f>
        <v>0</v>
      </c>
      <c r="M231" s="94">
        <f>COUNTIF(A48:G48,"23")</f>
        <v>0</v>
      </c>
      <c r="N231" s="94">
        <f>COUNTIF(A51:G51,"23")</f>
        <v>0</v>
      </c>
      <c r="O231" s="94">
        <f>COUNTIF($A$54:$G$54,"23")</f>
        <v>0</v>
      </c>
      <c r="P231" s="94">
        <f>COUNTIF($A$57:$G$57,"23")</f>
        <v>0</v>
      </c>
      <c r="Q231" s="94">
        <f>COUNTIF($A$60:$G$60,"23")</f>
        <v>0</v>
      </c>
      <c r="R231" s="94">
        <f>COUNTIF($A$63:$G$63,"23")</f>
        <v>0</v>
      </c>
      <c r="S231" s="94">
        <f>COUNTIF($A$66:$G$66,"23")</f>
        <v>0</v>
      </c>
      <c r="T231" s="94">
        <f>COUNTIF($A$69:$G$69,"23")</f>
        <v>0</v>
      </c>
      <c r="U231" s="94">
        <f>COUNTIF($A$72:$G$72,"23")</f>
        <v>0</v>
      </c>
      <c r="V231" s="94">
        <f>COUNTIF($A$75:$G$75,"23")</f>
        <v>0</v>
      </c>
      <c r="W231" s="94">
        <f>COUNTIF($A$78:$G$78,"23")</f>
        <v>0</v>
      </c>
      <c r="X231" s="94">
        <f>COUNTIF($A$81:$G$81,"23")</f>
        <v>0</v>
      </c>
      <c r="Y231" s="94">
        <f>COUNTIF($A$84:$G$84,"23")</f>
        <v>0</v>
      </c>
      <c r="Z231" s="94">
        <f>COUNTIF($A$87:$G$87,"23")</f>
        <v>0</v>
      </c>
      <c r="AA231" s="94">
        <f>COUNTIF($A$90:$G$90,"23")</f>
        <v>0</v>
      </c>
      <c r="AB231" s="94">
        <f>COUNTIF($A$93:$G$93,"23")</f>
        <v>0</v>
      </c>
      <c r="AC231" s="94">
        <f>COUNTIF($A$96:$G$96,"23")</f>
        <v>0</v>
      </c>
      <c r="AD231" s="94">
        <f>COUNTIF($A$99:$G$99,"23")</f>
        <v>0</v>
      </c>
      <c r="AE231" s="94">
        <f>COUNTIF($A$102:$G$102,"23")</f>
        <v>0</v>
      </c>
      <c r="AF231" s="94">
        <f>COUNTIF($A$105:$G$105,"23")</f>
        <v>0</v>
      </c>
      <c r="AG231" s="94">
        <f>COUNTIF($A$108:$G$108,"23")</f>
        <v>0</v>
      </c>
      <c r="AH231" s="94">
        <f>COUNTIF($A$111:$G$111,"23")</f>
        <v>0</v>
      </c>
      <c r="AI231" s="94">
        <f>COUNTIF($A$114:$G$114,"23")</f>
        <v>0</v>
      </c>
      <c r="AJ231" s="94">
        <f>COUNTIF($A$117:$G$117,"23")</f>
        <v>0</v>
      </c>
      <c r="AK231" s="94">
        <f>COUNTIF($A$120:$G$120,"23")</f>
        <v>0</v>
      </c>
      <c r="AL231" s="94">
        <f>COUNTIF($A$123:$G$123,"23")</f>
        <v>0</v>
      </c>
      <c r="AM231" s="94">
        <f>COUNTIF($A$126:$G$126,"23")</f>
        <v>0</v>
      </c>
      <c r="AN231" s="94">
        <f>COUNTIF($A$129:$G$129,"23")</f>
        <v>0</v>
      </c>
      <c r="AO231" s="94">
        <f>COUNTIF($A$132:$G$132,"23")</f>
        <v>0</v>
      </c>
      <c r="AP231" s="94">
        <f>COUNTIF($A$135:$G$135,"23")</f>
        <v>0</v>
      </c>
      <c r="AQ231" s="94">
        <f>COUNTIF($A$138:$G$138,"23")</f>
        <v>0</v>
      </c>
      <c r="AR231" s="94">
        <f>COUNTIF($A$141:$G$141,"23")</f>
        <v>0</v>
      </c>
      <c r="AS231" s="94">
        <f>COUNTIF($A$144:$G$144,"23")</f>
        <v>0</v>
      </c>
      <c r="AT231" s="94">
        <f>COUNTIF($A$147:$G$147,"23")</f>
        <v>0</v>
      </c>
      <c r="AU231" s="94">
        <f>COUNTIF($A$150:$G$150,"23")</f>
        <v>0</v>
      </c>
      <c r="AV231" s="94">
        <f>COUNTIF($A$153:$G$153,"23")</f>
        <v>0</v>
      </c>
      <c r="AW231" s="94">
        <f>COUNTIF($A$156:$G$156,"23")</f>
        <v>0</v>
      </c>
      <c r="AX231" s="94">
        <f>COUNTIF($A$159:$G$159,"23")</f>
        <v>0</v>
      </c>
      <c r="AY231" s="94">
        <f>COUNTIF($A$162:$G$162,"23")</f>
        <v>0</v>
      </c>
      <c r="AZ231" s="94">
        <f>COUNTIF($A$165:$G$165,"23")</f>
        <v>0</v>
      </c>
      <c r="BA231" s="94">
        <f>COUNTIF($A$168:$G$168,"23")</f>
        <v>0</v>
      </c>
      <c r="BB231" s="96">
        <f>SUM(A231:BA231)</f>
        <v>0</v>
      </c>
      <c r="BC231" s="97">
        <f>BB231/360</f>
        <v>0</v>
      </c>
    </row>
    <row r="232" spans="1:55" ht="38.25" x14ac:dyDescent="0.2">
      <c r="A232" s="94" t="s">
        <v>58</v>
      </c>
      <c r="B232" s="94"/>
      <c r="C232" s="94"/>
      <c r="D232" s="94"/>
      <c r="E232" s="94"/>
      <c r="F232" s="94"/>
      <c r="G232" s="94"/>
      <c r="H232" s="94"/>
      <c r="I232" s="94"/>
      <c r="J232" s="94"/>
      <c r="K232" s="94"/>
      <c r="L232" s="94"/>
      <c r="M232" s="94"/>
      <c r="N232" s="94"/>
      <c r="O232" s="86"/>
      <c r="P232" s="86"/>
      <c r="Q232" s="94"/>
      <c r="R232" s="94"/>
      <c r="S232" s="94"/>
      <c r="T232" s="94"/>
      <c r="U232" s="94"/>
      <c r="V232" s="94"/>
      <c r="W232" s="94"/>
      <c r="X232" s="94"/>
      <c r="Y232" s="96"/>
      <c r="Z232" s="97"/>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86"/>
      <c r="AW232" s="86"/>
      <c r="AX232" s="86"/>
      <c r="AY232" s="86"/>
      <c r="AZ232" s="86"/>
      <c r="BA232" s="86"/>
      <c r="BB232" s="95" t="s">
        <v>99</v>
      </c>
      <c r="BC232" s="95">
        <v>24</v>
      </c>
    </row>
    <row r="233" spans="1:55" x14ac:dyDescent="0.2">
      <c r="A233" s="94">
        <f>COUNTIF(A12:G12,"24")</f>
        <v>0</v>
      </c>
      <c r="B233" s="94">
        <f>COUNTIF(A15:G15,"24")</f>
        <v>0</v>
      </c>
      <c r="C233" s="94">
        <f>COUNTIF(A18:G18,"24")</f>
        <v>0</v>
      </c>
      <c r="D233" s="94">
        <f>COUNTIF(A21:G21,"24")</f>
        <v>0</v>
      </c>
      <c r="E233" s="94">
        <f>COUNTIF(A24:G24,"24")</f>
        <v>0</v>
      </c>
      <c r="F233" s="94">
        <f>COUNTIF(A27:G27,"24")</f>
        <v>0</v>
      </c>
      <c r="G233" s="94">
        <f>COUNTIF(A30:G30,"24")</f>
        <v>0</v>
      </c>
      <c r="H233" s="94">
        <f>COUNTIF(A33:G33,"24")</f>
        <v>0</v>
      </c>
      <c r="I233" s="94">
        <f>COUNTIF(A36:G36,"24")</f>
        <v>0</v>
      </c>
      <c r="J233" s="94">
        <f>COUNTIF(A39:G39,"24")</f>
        <v>0</v>
      </c>
      <c r="K233" s="94">
        <f>COUNTIF(A42:G42,"24")</f>
        <v>0</v>
      </c>
      <c r="L233" s="94">
        <f>COUNTIF(A45:G45,"24")</f>
        <v>0</v>
      </c>
      <c r="M233" s="94">
        <f>COUNTIF(A48:G48,"24")</f>
        <v>0</v>
      </c>
      <c r="N233" s="94">
        <f>COUNTIF(A51:G51,"24")</f>
        <v>0</v>
      </c>
      <c r="O233" s="94">
        <f>COUNTIF($A$54:$G$54,"24")</f>
        <v>0</v>
      </c>
      <c r="P233" s="94">
        <f>COUNTIF($A$57:$G$57,"24")</f>
        <v>0</v>
      </c>
      <c r="Q233" s="94">
        <f>COUNTIF($A$60:$G$60,"24")</f>
        <v>0</v>
      </c>
      <c r="R233" s="94">
        <f>COUNTIF($A$63:$G$63,"24")</f>
        <v>0</v>
      </c>
      <c r="S233" s="94">
        <f>COUNTIF($A$66:$G$66,"24")</f>
        <v>0</v>
      </c>
      <c r="T233" s="94">
        <f>COUNTIF($A$69:$G$69,"24")</f>
        <v>0</v>
      </c>
      <c r="U233" s="94">
        <f>COUNTIF($A$72:$G$72,"24")</f>
        <v>0</v>
      </c>
      <c r="V233" s="94">
        <f>COUNTIF($A$75:$G$75,"24")</f>
        <v>0</v>
      </c>
      <c r="W233" s="94">
        <f>COUNTIF($A$78:$G$78,"24")</f>
        <v>0</v>
      </c>
      <c r="X233" s="94">
        <f>COUNTIF($A$81:$G$81,"24")</f>
        <v>0</v>
      </c>
      <c r="Y233" s="94">
        <f>COUNTIF($A$84:$G$84,"24")</f>
        <v>0</v>
      </c>
      <c r="Z233" s="94">
        <f>COUNTIF($A$87:$G$87,"24")</f>
        <v>0</v>
      </c>
      <c r="AA233" s="94">
        <f>COUNTIF($A$90:$G$90,"24")</f>
        <v>0</v>
      </c>
      <c r="AB233" s="94">
        <f>COUNTIF($A$93:$G$93,"24")</f>
        <v>0</v>
      </c>
      <c r="AC233" s="94">
        <f>COUNTIF($A$96:$G$96,"24")</f>
        <v>0</v>
      </c>
      <c r="AD233" s="94">
        <f>COUNTIF($A$99:$G$99,"24")</f>
        <v>0</v>
      </c>
      <c r="AE233" s="94">
        <f>COUNTIF($A$102:$G$102,"24")</f>
        <v>0</v>
      </c>
      <c r="AF233" s="94">
        <f>COUNTIF($A$105:$G$105,"24")</f>
        <v>0</v>
      </c>
      <c r="AG233" s="94">
        <f>COUNTIF($A$108:$G$108,"24")</f>
        <v>0</v>
      </c>
      <c r="AH233" s="94">
        <f>COUNTIF($A$111:$G$111,"24")</f>
        <v>0</v>
      </c>
      <c r="AI233" s="94">
        <f>COUNTIF($A$114:$G$114,"24")</f>
        <v>0</v>
      </c>
      <c r="AJ233" s="94">
        <f>COUNTIF($A$117:$G$117,"24")</f>
        <v>0</v>
      </c>
      <c r="AK233" s="94">
        <f>COUNTIF($A$120:$G$120,"24")</f>
        <v>0</v>
      </c>
      <c r="AL233" s="94">
        <f>COUNTIF($A$123:$G$123,"24")</f>
        <v>0</v>
      </c>
      <c r="AM233" s="94">
        <f>COUNTIF($A$126:$G$126,"24")</f>
        <v>0</v>
      </c>
      <c r="AN233" s="94">
        <f>COUNTIF($A$129:$G$129,"24")</f>
        <v>0</v>
      </c>
      <c r="AO233" s="94">
        <f>COUNTIF($A$132:$G$132,"24")</f>
        <v>0</v>
      </c>
      <c r="AP233" s="94">
        <f>COUNTIF($A$135:$G$135,"24")</f>
        <v>0</v>
      </c>
      <c r="AQ233" s="94">
        <f>COUNTIF($A$138:$G$138,"24")</f>
        <v>0</v>
      </c>
      <c r="AR233" s="94">
        <f>COUNTIF($A$141:$G$141,"24")</f>
        <v>0</v>
      </c>
      <c r="AS233" s="94">
        <f>COUNTIF($A$144:$G$144,"24")</f>
        <v>0</v>
      </c>
      <c r="AT233" s="94">
        <f>COUNTIF($A$147:$G$147,"24")</f>
        <v>0</v>
      </c>
      <c r="AU233" s="94">
        <f>COUNTIF($A$150:$G$150,"24")</f>
        <v>0</v>
      </c>
      <c r="AV233" s="94">
        <f>COUNTIF($A$153:$G$153,"24")</f>
        <v>0</v>
      </c>
      <c r="AW233" s="94">
        <f>COUNTIF($A$156:$G$156,"24")</f>
        <v>0</v>
      </c>
      <c r="AX233" s="94">
        <f>COUNTIF($A$159:$G$159,"24")</f>
        <v>0</v>
      </c>
      <c r="AY233" s="94">
        <f>COUNTIF($A$162:$G$162,"24")</f>
        <v>0</v>
      </c>
      <c r="AZ233" s="94">
        <f>COUNTIF($A$165:$G$165,"24")</f>
        <v>0</v>
      </c>
      <c r="BA233" s="94">
        <f>COUNTIF($A$168:$G$168,"24")</f>
        <v>0</v>
      </c>
      <c r="BB233" s="96">
        <f>SUM(A233:BA233)</f>
        <v>0</v>
      </c>
      <c r="BC233" s="97">
        <f>BB233/360</f>
        <v>0</v>
      </c>
    </row>
    <row r="234" spans="1:55" ht="38.25" x14ac:dyDescent="0.2">
      <c r="A234" s="94" t="s">
        <v>0</v>
      </c>
      <c r="B234" s="94"/>
      <c r="C234" s="94"/>
      <c r="D234" s="94"/>
      <c r="E234" s="94"/>
      <c r="F234" s="94"/>
      <c r="G234" s="94"/>
      <c r="H234" s="94"/>
      <c r="I234" s="94"/>
      <c r="J234" s="94"/>
      <c r="K234" s="94"/>
      <c r="L234" s="94"/>
      <c r="M234" s="94"/>
      <c r="N234" s="94"/>
      <c r="O234" s="86"/>
      <c r="P234" s="86"/>
      <c r="Q234" s="94"/>
      <c r="R234" s="94"/>
      <c r="S234" s="94"/>
      <c r="T234" s="94"/>
      <c r="U234" s="94"/>
      <c r="V234" s="94"/>
      <c r="W234" s="94"/>
      <c r="X234" s="94"/>
      <c r="Y234" s="96"/>
      <c r="Z234" s="97"/>
      <c r="AA234" s="86"/>
      <c r="AB234" s="86"/>
      <c r="AC234" s="86"/>
      <c r="AD234" s="86"/>
      <c r="AE234" s="86"/>
      <c r="AF234" s="86"/>
      <c r="AG234" s="86"/>
      <c r="AH234" s="86"/>
      <c r="AI234" s="86"/>
      <c r="AJ234" s="86"/>
      <c r="AK234" s="86"/>
      <c r="AL234" s="86"/>
      <c r="AM234" s="86"/>
      <c r="AN234" s="86"/>
      <c r="AO234" s="86"/>
      <c r="AP234" s="86"/>
      <c r="AQ234" s="86"/>
      <c r="AR234" s="86"/>
      <c r="AS234" s="86"/>
      <c r="AT234" s="86"/>
      <c r="AU234" s="86"/>
      <c r="AV234" s="86"/>
      <c r="AW234" s="86"/>
      <c r="AX234" s="86"/>
      <c r="AY234" s="86"/>
      <c r="AZ234" s="86"/>
      <c r="BA234" s="86"/>
      <c r="BB234" s="95" t="s">
        <v>100</v>
      </c>
      <c r="BC234" s="95">
        <v>25</v>
      </c>
    </row>
    <row r="235" spans="1:55" x14ac:dyDescent="0.2">
      <c r="A235" s="94">
        <f>COUNTIF(A12:G12,"25")</f>
        <v>0</v>
      </c>
      <c r="B235" s="94">
        <f>COUNTIF(A15:G15,"25")</f>
        <v>0</v>
      </c>
      <c r="C235" s="94">
        <f>COUNTIF(A18:G18,"25")</f>
        <v>0</v>
      </c>
      <c r="D235" s="94">
        <f>COUNTIF(A21:G21,"25")</f>
        <v>0</v>
      </c>
      <c r="E235" s="94">
        <f>COUNTIF(A24:G24,"25")</f>
        <v>0</v>
      </c>
      <c r="F235" s="94">
        <f>COUNTIF(A27:G27,"25")</f>
        <v>0</v>
      </c>
      <c r="G235" s="94">
        <f>COUNTIF(A30:G30,"25")</f>
        <v>0</v>
      </c>
      <c r="H235" s="94">
        <f>COUNTIF(A33:G33,"25")</f>
        <v>0</v>
      </c>
      <c r="I235" s="94">
        <f>COUNTIF(A36:G36,"25")</f>
        <v>0</v>
      </c>
      <c r="J235" s="94">
        <f>COUNTIF(A39:G39,"25")</f>
        <v>0</v>
      </c>
      <c r="K235" s="94">
        <f>COUNTIF(A42:G42,"25")</f>
        <v>0</v>
      </c>
      <c r="L235" s="94">
        <f>COUNTIF(A45:G45,"25")</f>
        <v>0</v>
      </c>
      <c r="M235" s="94">
        <f>COUNTIF(A48:G48,"25")</f>
        <v>0</v>
      </c>
      <c r="N235" s="94">
        <f>COUNTIF(A51:G51,"25")</f>
        <v>0</v>
      </c>
      <c r="O235" s="94">
        <f>COUNTIF($A$54:$G$54,"25")</f>
        <v>0</v>
      </c>
      <c r="P235" s="94">
        <f>COUNTIF($A$57:$G$57,"25")</f>
        <v>0</v>
      </c>
      <c r="Q235" s="94">
        <f>COUNTIF($A$60:$G$60,"25")</f>
        <v>0</v>
      </c>
      <c r="R235" s="94">
        <f>COUNTIF($A$63:$G$63,"25")</f>
        <v>0</v>
      </c>
      <c r="S235" s="94">
        <f>COUNTIF($A$66:$G$66,"25")</f>
        <v>0</v>
      </c>
      <c r="T235" s="94">
        <f>COUNTIF($A$69:$G$69,"25")</f>
        <v>0</v>
      </c>
      <c r="U235" s="94">
        <f>COUNTIF($A$72:$G$72,"25")</f>
        <v>0</v>
      </c>
      <c r="V235" s="94">
        <f>COUNTIF($A$75:$G$75,"25")</f>
        <v>0</v>
      </c>
      <c r="W235" s="94">
        <f>COUNTIF($A$78:$G$78,"25")</f>
        <v>0</v>
      </c>
      <c r="X235" s="94">
        <f>COUNTIF($A$81:$G$81,"25")</f>
        <v>0</v>
      </c>
      <c r="Y235" s="94">
        <f>COUNTIF($A$84:$G$84,"25")</f>
        <v>0</v>
      </c>
      <c r="Z235" s="94">
        <f>COUNTIF($A$87:$G$87,"25")</f>
        <v>0</v>
      </c>
      <c r="AA235" s="94">
        <f>COUNTIF($A$90:$G$90,"25")</f>
        <v>0</v>
      </c>
      <c r="AB235" s="94">
        <f>COUNTIF($A$93:$G$93,"25")</f>
        <v>0</v>
      </c>
      <c r="AC235" s="94">
        <f>COUNTIF($A$96:$G$96,"25")</f>
        <v>0</v>
      </c>
      <c r="AD235" s="94">
        <f>COUNTIF($A$99:$G$99,"25")</f>
        <v>0</v>
      </c>
      <c r="AE235" s="94">
        <f>COUNTIF($A$102:$G$102,"25")</f>
        <v>0</v>
      </c>
      <c r="AF235" s="94">
        <f>COUNTIF($A$105:$G$105,"25")</f>
        <v>0</v>
      </c>
      <c r="AG235" s="94">
        <f>COUNTIF($A$108:$G$108,"25")</f>
        <v>0</v>
      </c>
      <c r="AH235" s="94">
        <f>COUNTIF($A$111:$G$111,"25")</f>
        <v>0</v>
      </c>
      <c r="AI235" s="94">
        <f>COUNTIF($A$114:$G$114,"25")</f>
        <v>0</v>
      </c>
      <c r="AJ235" s="94">
        <f>COUNTIF($A$117:$G$117,"25")</f>
        <v>0</v>
      </c>
      <c r="AK235" s="94">
        <f>COUNTIF($A$120:$G$120,"25")</f>
        <v>0</v>
      </c>
      <c r="AL235" s="94">
        <f>COUNTIF($A$123:$G$123,"25")</f>
        <v>0</v>
      </c>
      <c r="AM235" s="94">
        <f>COUNTIF($A$126:$G$126,"25")</f>
        <v>0</v>
      </c>
      <c r="AN235" s="94">
        <f>COUNTIF($A$129:$G$129,"25")</f>
        <v>0</v>
      </c>
      <c r="AO235" s="94">
        <f>COUNTIF($A$132:$G$132,"25")</f>
        <v>0</v>
      </c>
      <c r="AP235" s="94">
        <f>COUNTIF($A$135:$G$135,"25")</f>
        <v>0</v>
      </c>
      <c r="AQ235" s="94">
        <f>COUNTIF($A$138:$G$138,"25")</f>
        <v>0</v>
      </c>
      <c r="AR235" s="94">
        <f>COUNTIF($A$141:$G$141,"25")</f>
        <v>0</v>
      </c>
      <c r="AS235" s="94">
        <f>COUNTIF($A$144:$G$144,"25")</f>
        <v>0</v>
      </c>
      <c r="AT235" s="94">
        <f>COUNTIF($A$147:$G$147,"25")</f>
        <v>0</v>
      </c>
      <c r="AU235" s="94">
        <f>COUNTIF($A$150:$G$150,"25")</f>
        <v>0</v>
      </c>
      <c r="AV235" s="94">
        <f>COUNTIF($A$153:$G$153,"25")</f>
        <v>0</v>
      </c>
      <c r="AW235" s="94">
        <f>COUNTIF($A$156:$G$156,"25")</f>
        <v>0</v>
      </c>
      <c r="AX235" s="94">
        <f>COUNTIF($A$159:$G$159,"25")</f>
        <v>0</v>
      </c>
      <c r="AY235" s="94">
        <f>COUNTIF($A$162:$G$162,"25")</f>
        <v>0</v>
      </c>
      <c r="AZ235" s="94">
        <f>COUNTIF($A$165:$G$165,"25")</f>
        <v>0</v>
      </c>
      <c r="BA235" s="94">
        <f>COUNTIF($A$168:$G$168,"25")</f>
        <v>0</v>
      </c>
      <c r="BB235" s="96">
        <f>SUM(A235:BA235)</f>
        <v>0</v>
      </c>
      <c r="BC235" s="97">
        <f>BB235/360</f>
        <v>0</v>
      </c>
    </row>
    <row r="236" spans="1:55" ht="38.25" x14ac:dyDescent="0.2">
      <c r="A236" s="94" t="s">
        <v>1</v>
      </c>
      <c r="B236" s="94"/>
      <c r="C236" s="94"/>
      <c r="D236" s="94"/>
      <c r="E236" s="94"/>
      <c r="F236" s="94"/>
      <c r="G236" s="94"/>
      <c r="H236" s="94"/>
      <c r="I236" s="94"/>
      <c r="J236" s="94"/>
      <c r="K236" s="94"/>
      <c r="L236" s="94"/>
      <c r="M236" s="94"/>
      <c r="N236" s="94"/>
      <c r="O236" s="86"/>
      <c r="P236" s="86"/>
      <c r="Q236" s="94"/>
      <c r="R236" s="94"/>
      <c r="S236" s="94"/>
      <c r="T236" s="94"/>
      <c r="U236" s="94"/>
      <c r="V236" s="94"/>
      <c r="W236" s="94"/>
      <c r="X236" s="94"/>
      <c r="Y236" s="96"/>
      <c r="Z236" s="97"/>
      <c r="AA236" s="86"/>
      <c r="AB236" s="86"/>
      <c r="AC236" s="86"/>
      <c r="AD236" s="86"/>
      <c r="AE236" s="86"/>
      <c r="AF236" s="86"/>
      <c r="AG236" s="86"/>
      <c r="AH236" s="86"/>
      <c r="AI236" s="86"/>
      <c r="AJ236" s="86"/>
      <c r="AK236" s="86"/>
      <c r="AL236" s="86"/>
      <c r="AM236" s="86"/>
      <c r="AN236" s="86"/>
      <c r="AO236" s="86"/>
      <c r="AP236" s="86"/>
      <c r="AQ236" s="86"/>
      <c r="AR236" s="86"/>
      <c r="AS236" s="86"/>
      <c r="AT236" s="86"/>
      <c r="AU236" s="86"/>
      <c r="AV236" s="86"/>
      <c r="AW236" s="86"/>
      <c r="AX236" s="86"/>
      <c r="AY236" s="86"/>
      <c r="AZ236" s="86"/>
      <c r="BA236" s="86"/>
      <c r="BB236" s="95" t="s">
        <v>101</v>
      </c>
      <c r="BC236" s="95">
        <v>26</v>
      </c>
    </row>
    <row r="237" spans="1:55" x14ac:dyDescent="0.2">
      <c r="A237" s="94">
        <f>COUNTIF(A12:G12,"26")</f>
        <v>0</v>
      </c>
      <c r="B237" s="94">
        <f>COUNTIF(A15:G15,"26")</f>
        <v>0</v>
      </c>
      <c r="C237" s="94">
        <f>COUNTIF(A18:G18,"26")</f>
        <v>0</v>
      </c>
      <c r="D237" s="94">
        <f>COUNTIF(A21:G21,"26")</f>
        <v>0</v>
      </c>
      <c r="E237" s="94">
        <f>COUNTIF(A24:G24,"26")</f>
        <v>0</v>
      </c>
      <c r="F237" s="94">
        <f>COUNTIF(A27:G27,"26")</f>
        <v>0</v>
      </c>
      <c r="G237" s="94">
        <f>COUNTIF(A30:G30,"26")</f>
        <v>0</v>
      </c>
      <c r="H237" s="94">
        <f>COUNTIF(A33:G33,"26")</f>
        <v>0</v>
      </c>
      <c r="I237" s="94">
        <f>COUNTIF(A36:G36,"26")</f>
        <v>0</v>
      </c>
      <c r="J237" s="94">
        <f>COUNTIF(A39:G39,"26")</f>
        <v>0</v>
      </c>
      <c r="K237" s="94">
        <f>COUNTIF(A42:G42,"26")</f>
        <v>0</v>
      </c>
      <c r="L237" s="94">
        <f>COUNTIF(A45:G45,"26")</f>
        <v>0</v>
      </c>
      <c r="M237" s="94">
        <f>COUNTIF(A48:G48,"26")</f>
        <v>0</v>
      </c>
      <c r="N237" s="94">
        <f>COUNTIF(A51:G51,"26")</f>
        <v>0</v>
      </c>
      <c r="O237" s="94">
        <f>COUNTIF($A$54:$G$54,"26")</f>
        <v>0</v>
      </c>
      <c r="P237" s="94">
        <f>COUNTIF($A$57:$G$57,"26")</f>
        <v>0</v>
      </c>
      <c r="Q237" s="94">
        <f>COUNTIF($A$60:$G$60,"26")</f>
        <v>0</v>
      </c>
      <c r="R237" s="94">
        <f>COUNTIF($A$63:$G$63,"26")</f>
        <v>0</v>
      </c>
      <c r="S237" s="94">
        <f>COUNTIF($A$66:$G$66,"26")</f>
        <v>0</v>
      </c>
      <c r="T237" s="94">
        <f>COUNTIF($A$69:$G$69,"26")</f>
        <v>0</v>
      </c>
      <c r="U237" s="94">
        <f>COUNTIF($A$72:$G$72,"26")</f>
        <v>0</v>
      </c>
      <c r="V237" s="94">
        <f>COUNTIF($A$75:$G$75,"26")</f>
        <v>0</v>
      </c>
      <c r="W237" s="94">
        <f>COUNTIF($A$78:$G$78,"26")</f>
        <v>0</v>
      </c>
      <c r="X237" s="94">
        <f>COUNTIF($A$81:$G$81,"26")</f>
        <v>0</v>
      </c>
      <c r="Y237" s="94">
        <f>COUNTIF($A$84:$G$84,"26")</f>
        <v>0</v>
      </c>
      <c r="Z237" s="94">
        <f>COUNTIF($A$87:$G$87,"26")</f>
        <v>0</v>
      </c>
      <c r="AA237" s="94">
        <f>COUNTIF($A$90:$G$90,"26")</f>
        <v>0</v>
      </c>
      <c r="AB237" s="94">
        <f>COUNTIF($A$93:$G$93,"26")</f>
        <v>0</v>
      </c>
      <c r="AC237" s="94">
        <f>COUNTIF($A$96:$G$96,"26")</f>
        <v>0</v>
      </c>
      <c r="AD237" s="94">
        <f>COUNTIF($A$99:$G$99,"26")</f>
        <v>0</v>
      </c>
      <c r="AE237" s="94">
        <f>COUNTIF($A$102:$G$102,"26")</f>
        <v>0</v>
      </c>
      <c r="AF237" s="94">
        <f>COUNTIF($A$105:$G$105,"26")</f>
        <v>0</v>
      </c>
      <c r="AG237" s="94">
        <f>COUNTIF($A$108:$G$108,"26")</f>
        <v>0</v>
      </c>
      <c r="AH237" s="94">
        <f>COUNTIF($A$111:$G$111,"26")</f>
        <v>0</v>
      </c>
      <c r="AI237" s="94">
        <f>COUNTIF($A$114:$G$114,"26")</f>
        <v>0</v>
      </c>
      <c r="AJ237" s="94">
        <f>COUNTIF($A$117:$G$117,"26")</f>
        <v>0</v>
      </c>
      <c r="AK237" s="94">
        <f>COUNTIF($A$120:$G$120,"26")</f>
        <v>0</v>
      </c>
      <c r="AL237" s="94">
        <f>COUNTIF($A$123:$G$123,"26")</f>
        <v>0</v>
      </c>
      <c r="AM237" s="94">
        <f>COUNTIF($A$126:$G$126,"26")</f>
        <v>0</v>
      </c>
      <c r="AN237" s="94">
        <f>COUNTIF($A$129:$G$129,"26")</f>
        <v>0</v>
      </c>
      <c r="AO237" s="94">
        <f>COUNTIF($A$132:$G$132,"26")</f>
        <v>0</v>
      </c>
      <c r="AP237" s="94">
        <f>COUNTIF($A$135:$G$135,"26")</f>
        <v>0</v>
      </c>
      <c r="AQ237" s="94">
        <f>COUNTIF($A$138:$G$138,"26")</f>
        <v>0</v>
      </c>
      <c r="AR237" s="94">
        <f>COUNTIF($A$141:$G$141,"26")</f>
        <v>0</v>
      </c>
      <c r="AS237" s="94">
        <f>COUNTIF($A$144:$G$144,"26")</f>
        <v>0</v>
      </c>
      <c r="AT237" s="94">
        <f>COUNTIF($A$147:$G$147,"26")</f>
        <v>0</v>
      </c>
      <c r="AU237" s="94">
        <f>COUNTIF($A$150:$G$150,"26")</f>
        <v>0</v>
      </c>
      <c r="AV237" s="94">
        <f>COUNTIF($A$153:$G$153,"26")</f>
        <v>0</v>
      </c>
      <c r="AW237" s="94">
        <f>COUNTIF($A$156:$G$156,"26")</f>
        <v>0</v>
      </c>
      <c r="AX237" s="94">
        <f>COUNTIF($A$159:$G$159,"26")</f>
        <v>0</v>
      </c>
      <c r="AY237" s="94">
        <f>COUNTIF($A$162:$G$162,"26")</f>
        <v>0</v>
      </c>
      <c r="AZ237" s="94">
        <f>COUNTIF($A$165:$G$165,"26")</f>
        <v>0</v>
      </c>
      <c r="BA237" s="94">
        <f>COUNTIF($A$168:$G$168,"26")</f>
        <v>0</v>
      </c>
      <c r="BB237" s="96">
        <f>SUM(A237:BA237)</f>
        <v>0</v>
      </c>
      <c r="BC237" s="97">
        <f>BB237/360</f>
        <v>0</v>
      </c>
    </row>
    <row r="238" spans="1:55" ht="38.25" x14ac:dyDescent="0.2">
      <c r="A238" s="94" t="s">
        <v>2</v>
      </c>
      <c r="B238" s="94"/>
      <c r="C238" s="94"/>
      <c r="D238" s="94"/>
      <c r="E238" s="94"/>
      <c r="F238" s="94"/>
      <c r="G238" s="94"/>
      <c r="H238" s="94"/>
      <c r="I238" s="94"/>
      <c r="J238" s="94"/>
      <c r="K238" s="94"/>
      <c r="L238" s="94"/>
      <c r="M238" s="94"/>
      <c r="N238" s="94"/>
      <c r="O238" s="86"/>
      <c r="P238" s="86"/>
      <c r="Q238" s="94"/>
      <c r="R238" s="94"/>
      <c r="S238" s="94"/>
      <c r="T238" s="94"/>
      <c r="U238" s="94"/>
      <c r="V238" s="94"/>
      <c r="W238" s="94"/>
      <c r="X238" s="94"/>
      <c r="Y238" s="96"/>
      <c r="Z238" s="97"/>
      <c r="AA238" s="86"/>
      <c r="AB238" s="86"/>
      <c r="AC238" s="86"/>
      <c r="AD238" s="86"/>
      <c r="AE238" s="86"/>
      <c r="AF238" s="86"/>
      <c r="AG238" s="86"/>
      <c r="AH238" s="86"/>
      <c r="AI238" s="86"/>
      <c r="AJ238" s="86"/>
      <c r="AK238" s="86"/>
      <c r="AL238" s="86"/>
      <c r="AM238" s="86"/>
      <c r="AN238" s="86"/>
      <c r="AO238" s="86"/>
      <c r="AP238" s="86"/>
      <c r="AQ238" s="86"/>
      <c r="AR238" s="86"/>
      <c r="AS238" s="86"/>
      <c r="AT238" s="86"/>
      <c r="AU238" s="86"/>
      <c r="AV238" s="86"/>
      <c r="AW238" s="86"/>
      <c r="AX238" s="86"/>
      <c r="AY238" s="86"/>
      <c r="AZ238" s="86"/>
      <c r="BA238" s="86"/>
      <c r="BB238" s="95" t="s">
        <v>102</v>
      </c>
      <c r="BC238" s="95">
        <v>27</v>
      </c>
    </row>
    <row r="239" spans="1:55" x14ac:dyDescent="0.2">
      <c r="A239" s="94">
        <f>COUNTIF(A12:G12,"27")</f>
        <v>0</v>
      </c>
      <c r="B239" s="94">
        <f>COUNTIF(A15:G15,"27")</f>
        <v>0</v>
      </c>
      <c r="C239" s="94">
        <f>COUNTIF(A18:G18,"27")</f>
        <v>0</v>
      </c>
      <c r="D239" s="94">
        <f>COUNTIF(A21:G21,"27")</f>
        <v>0</v>
      </c>
      <c r="E239" s="94">
        <f>COUNTIF(A24:G24,"27")</f>
        <v>0</v>
      </c>
      <c r="F239" s="94">
        <f>COUNTIF(A27:G27,"27")</f>
        <v>0</v>
      </c>
      <c r="G239" s="94">
        <f>COUNTIF(A30:G30,"27")</f>
        <v>0</v>
      </c>
      <c r="H239" s="94">
        <f>COUNTIF(A33:G33,"27")</f>
        <v>0</v>
      </c>
      <c r="I239" s="94">
        <f>COUNTIF(A36:G36,"27")</f>
        <v>0</v>
      </c>
      <c r="J239" s="94">
        <f>COUNTIF(A39:G39,"27")</f>
        <v>0</v>
      </c>
      <c r="K239" s="94">
        <f>COUNTIF(A42:G42,"27")</f>
        <v>0</v>
      </c>
      <c r="L239" s="94">
        <f>COUNTIF(A45:G45,"27")</f>
        <v>0</v>
      </c>
      <c r="M239" s="94">
        <f>COUNTIF(A48:G48,"27")</f>
        <v>0</v>
      </c>
      <c r="N239" s="94">
        <f>COUNTIF(A51:G51,"27")</f>
        <v>0</v>
      </c>
      <c r="O239" s="94">
        <f>COUNTIF($A$54:$G$54,"27")</f>
        <v>0</v>
      </c>
      <c r="P239" s="94">
        <f>COUNTIF($A$57:$G$57,"27")</f>
        <v>0</v>
      </c>
      <c r="Q239" s="94">
        <f>COUNTIF($A$60:$G$60,"27")</f>
        <v>0</v>
      </c>
      <c r="R239" s="94">
        <f>COUNTIF($A$63:$G$63,"27")</f>
        <v>0</v>
      </c>
      <c r="S239" s="94">
        <f>COUNTIF($A$66:$G$66,"27")</f>
        <v>0</v>
      </c>
      <c r="T239" s="94">
        <f>COUNTIF($A$69:$G$69,"27")</f>
        <v>0</v>
      </c>
      <c r="U239" s="94">
        <f>COUNTIF($A$72:$G$72,"27")</f>
        <v>0</v>
      </c>
      <c r="V239" s="94">
        <f>COUNTIF($A$75:$G$75,"27")</f>
        <v>0</v>
      </c>
      <c r="W239" s="94">
        <f>COUNTIF($A$78:$G$78,"27")</f>
        <v>0</v>
      </c>
      <c r="X239" s="94">
        <f>COUNTIF($A$81:$G$81,"27")</f>
        <v>0</v>
      </c>
      <c r="Y239" s="94">
        <f>COUNTIF($A$84:$G$84,"27")</f>
        <v>0</v>
      </c>
      <c r="Z239" s="94">
        <f>COUNTIF($A$87:$G$87,"27")</f>
        <v>0</v>
      </c>
      <c r="AA239" s="94">
        <f>COUNTIF($A$90:$G$90,"27")</f>
        <v>0</v>
      </c>
      <c r="AB239" s="94">
        <f>COUNTIF($A$93:$G$93,"27")</f>
        <v>0</v>
      </c>
      <c r="AC239" s="94">
        <f>COUNTIF($A$96:$G$96,"27")</f>
        <v>0</v>
      </c>
      <c r="AD239" s="94">
        <f>COUNTIF($A$99:$G$99,"27")</f>
        <v>0</v>
      </c>
      <c r="AE239" s="94">
        <f>COUNTIF($A$102:$G$102,"27")</f>
        <v>0</v>
      </c>
      <c r="AF239" s="94">
        <f>COUNTIF($A$105:$G$105,"27")</f>
        <v>0</v>
      </c>
      <c r="AG239" s="94">
        <f>COUNTIF($A$108:$G$108,"27")</f>
        <v>0</v>
      </c>
      <c r="AH239" s="94">
        <f>COUNTIF($A$111:$G$111,"27")</f>
        <v>0</v>
      </c>
      <c r="AI239" s="94">
        <f>COUNTIF($A$114:$G$114,"27")</f>
        <v>0</v>
      </c>
      <c r="AJ239" s="94">
        <f>COUNTIF($A$117:$G$117,"27")</f>
        <v>0</v>
      </c>
      <c r="AK239" s="94">
        <f>COUNTIF($A$120:$G$120,"27")</f>
        <v>0</v>
      </c>
      <c r="AL239" s="94">
        <f>COUNTIF($A$123:$G$123,"27")</f>
        <v>0</v>
      </c>
      <c r="AM239" s="94">
        <f>COUNTIF($A$126:$G$126,"27")</f>
        <v>0</v>
      </c>
      <c r="AN239" s="94">
        <f>COUNTIF($A$129:$G$129,"27")</f>
        <v>0</v>
      </c>
      <c r="AO239" s="94">
        <f>COUNTIF($A$132:$G$132,"27")</f>
        <v>0</v>
      </c>
      <c r="AP239" s="94">
        <f>COUNTIF($A$135:$G$135,"27")</f>
        <v>0</v>
      </c>
      <c r="AQ239" s="94">
        <f>COUNTIF($A$138:$G$138,"27")</f>
        <v>0</v>
      </c>
      <c r="AR239" s="94">
        <f>COUNTIF($A$141:$G$141,"27")</f>
        <v>0</v>
      </c>
      <c r="AS239" s="94">
        <f>COUNTIF($A$144:$G$144,"27")</f>
        <v>0</v>
      </c>
      <c r="AT239" s="94">
        <f>COUNTIF($A$147:$G$147,"27")</f>
        <v>0</v>
      </c>
      <c r="AU239" s="94">
        <f>COUNTIF($A$150:$G$150,"27")</f>
        <v>0</v>
      </c>
      <c r="AV239" s="94">
        <f>COUNTIF($A$153:$G$153,"27")</f>
        <v>0</v>
      </c>
      <c r="AW239" s="94">
        <f>COUNTIF($A$156:$G$156,"27")</f>
        <v>0</v>
      </c>
      <c r="AX239" s="94">
        <f>COUNTIF($A$159:$G$159,"27")</f>
        <v>0</v>
      </c>
      <c r="AY239" s="94">
        <f>COUNTIF($A$162:$G$162,"27")</f>
        <v>0</v>
      </c>
      <c r="AZ239" s="94">
        <f>COUNTIF($A$165:$G$165,"27")</f>
        <v>0</v>
      </c>
      <c r="BA239" s="94">
        <f>COUNTIF($A$168:$G$168,"27")</f>
        <v>0</v>
      </c>
      <c r="BB239" s="96">
        <f>SUM(A239:BA239)</f>
        <v>0</v>
      </c>
      <c r="BC239" s="97">
        <f>BB239/360</f>
        <v>0</v>
      </c>
    </row>
    <row r="240" spans="1:55" ht="38.25" x14ac:dyDescent="0.2">
      <c r="A240" s="94" t="s">
        <v>3</v>
      </c>
      <c r="B240" s="94"/>
      <c r="C240" s="94"/>
      <c r="D240" s="94"/>
      <c r="E240" s="94"/>
      <c r="F240" s="94"/>
      <c r="G240" s="94"/>
      <c r="H240" s="94"/>
      <c r="I240" s="94"/>
      <c r="J240" s="94"/>
      <c r="K240" s="94"/>
      <c r="L240" s="94"/>
      <c r="M240" s="94"/>
      <c r="N240" s="94"/>
      <c r="O240" s="86"/>
      <c r="P240" s="86"/>
      <c r="Q240" s="86"/>
      <c r="R240" s="86"/>
      <c r="S240" s="86"/>
      <c r="T240" s="86"/>
      <c r="U240" s="86"/>
      <c r="V240" s="86"/>
      <c r="W240" s="86"/>
      <c r="X240" s="86"/>
      <c r="Y240" s="86"/>
      <c r="Z240" s="86"/>
      <c r="AA240" s="86"/>
      <c r="AB240" s="86"/>
      <c r="AC240" s="86"/>
      <c r="AD240" s="86"/>
      <c r="AE240" s="86"/>
      <c r="AF240" s="86"/>
      <c r="AG240" s="86"/>
      <c r="AH240" s="86"/>
      <c r="AI240" s="86"/>
      <c r="AJ240" s="86"/>
      <c r="AK240" s="86"/>
      <c r="AL240" s="86"/>
      <c r="AM240" s="86"/>
      <c r="AN240" s="86"/>
      <c r="AO240" s="86"/>
      <c r="AP240" s="86"/>
      <c r="AQ240" s="86"/>
      <c r="AR240" s="86"/>
      <c r="AS240" s="86"/>
      <c r="AT240" s="86"/>
      <c r="AU240" s="86"/>
      <c r="AV240" s="86"/>
      <c r="AW240" s="86"/>
      <c r="AX240" s="86"/>
      <c r="AY240" s="86"/>
      <c r="AZ240" s="86"/>
      <c r="BA240" s="86"/>
      <c r="BB240" s="95" t="s">
        <v>103</v>
      </c>
      <c r="BC240" s="95">
        <v>28</v>
      </c>
    </row>
    <row r="241" spans="1:55" x14ac:dyDescent="0.2">
      <c r="A241" s="94">
        <f>COUNTIF(A12:G12,"28")</f>
        <v>0</v>
      </c>
      <c r="B241" s="94">
        <f>COUNTIF(A15:G15,"28")</f>
        <v>0</v>
      </c>
      <c r="C241" s="94">
        <f>COUNTIF(A18:G18,"28")</f>
        <v>0</v>
      </c>
      <c r="D241" s="94">
        <f>COUNTIF(A21:G21,"28")</f>
        <v>0</v>
      </c>
      <c r="E241" s="94">
        <f>COUNTIF(A24:G24,"28")</f>
        <v>0</v>
      </c>
      <c r="F241" s="94">
        <f>COUNTIF(A27:G27,"28")</f>
        <v>0</v>
      </c>
      <c r="G241" s="94">
        <f>COUNTIF(A30:G30,"28")</f>
        <v>0</v>
      </c>
      <c r="H241" s="94">
        <f>COUNTIF(A33:G33,"28")</f>
        <v>0</v>
      </c>
      <c r="I241" s="94">
        <f>COUNTIF(A36:G36,"28")</f>
        <v>0</v>
      </c>
      <c r="J241" s="94">
        <f>COUNTIF(A39:G39,"28")</f>
        <v>0</v>
      </c>
      <c r="K241" s="94">
        <f>COUNTIF(A42:G42,"28")</f>
        <v>0</v>
      </c>
      <c r="L241" s="94">
        <f>COUNTIF(A45:G45,"28")</f>
        <v>0</v>
      </c>
      <c r="M241" s="94">
        <f>COUNTIF(A48:G48,"28")</f>
        <v>0</v>
      </c>
      <c r="N241" s="94">
        <f>COUNTIF(A51:G51,"28")</f>
        <v>0</v>
      </c>
      <c r="O241" s="94">
        <f>COUNTIF($A$54:$G$54,"28")</f>
        <v>0</v>
      </c>
      <c r="P241" s="94">
        <f>COUNTIF($A$57:$G$57,"28")</f>
        <v>0</v>
      </c>
      <c r="Q241" s="94">
        <f>COUNTIF($A$60:$G$60,"28")</f>
        <v>0</v>
      </c>
      <c r="R241" s="94">
        <f>COUNTIF($A$63:$G$63,"28")</f>
        <v>0</v>
      </c>
      <c r="S241" s="94">
        <f>COUNTIF($A$66:$G$66,"28")</f>
        <v>0</v>
      </c>
      <c r="T241" s="94">
        <f>COUNTIF($A$69:$G$69,"28")</f>
        <v>0</v>
      </c>
      <c r="U241" s="94">
        <f>COUNTIF($A$72:$G$72,"28")</f>
        <v>0</v>
      </c>
      <c r="V241" s="94">
        <f>COUNTIF($A$75:$G$75,"28")</f>
        <v>0</v>
      </c>
      <c r="W241" s="94">
        <f>COUNTIF($A$78:$G$78,"28")</f>
        <v>0</v>
      </c>
      <c r="X241" s="94">
        <f>COUNTIF($A$81:$G$81,"28")</f>
        <v>0</v>
      </c>
      <c r="Y241" s="94">
        <f>COUNTIF($A$84:$G$84,"28")</f>
        <v>0</v>
      </c>
      <c r="Z241" s="94">
        <f>COUNTIF($A$87:$G$87,"28")</f>
        <v>0</v>
      </c>
      <c r="AA241" s="94">
        <f>COUNTIF($A$90:$G$90,"28")</f>
        <v>0</v>
      </c>
      <c r="AB241" s="94">
        <f>COUNTIF($A$93:$G$93,"28")</f>
        <v>0</v>
      </c>
      <c r="AC241" s="94">
        <f>COUNTIF($A$96:$G$96,"28")</f>
        <v>0</v>
      </c>
      <c r="AD241" s="94">
        <f>COUNTIF($A$99:$G$99,"28")</f>
        <v>0</v>
      </c>
      <c r="AE241" s="94">
        <f>COUNTIF($A$102:$G$102,"28")</f>
        <v>0</v>
      </c>
      <c r="AF241" s="94">
        <f>COUNTIF($A$105:$G$105,"28")</f>
        <v>0</v>
      </c>
      <c r="AG241" s="94">
        <f>COUNTIF($A$108:$G$108,"28")</f>
        <v>0</v>
      </c>
      <c r="AH241" s="94">
        <f>COUNTIF($A$111:$G$111,"28")</f>
        <v>0</v>
      </c>
      <c r="AI241" s="94">
        <f>COUNTIF($A$114:$G$114,"28")</f>
        <v>0</v>
      </c>
      <c r="AJ241" s="94">
        <f>COUNTIF($A$117:$G$117,"28")</f>
        <v>0</v>
      </c>
      <c r="AK241" s="94">
        <f>COUNTIF($A$120:$G$120,"28")</f>
        <v>0</v>
      </c>
      <c r="AL241" s="94">
        <f>COUNTIF($A$123:$G$123,"28")</f>
        <v>0</v>
      </c>
      <c r="AM241" s="94">
        <f>COUNTIF($A$126:$G$126,"28")</f>
        <v>0</v>
      </c>
      <c r="AN241" s="94">
        <f>COUNTIF($A$129:$G$129,"28")</f>
        <v>0</v>
      </c>
      <c r="AO241" s="94">
        <f>COUNTIF($A$132:$G$132,"28")</f>
        <v>0</v>
      </c>
      <c r="AP241" s="94">
        <f>COUNTIF($A$135:$G$135,"28")</f>
        <v>0</v>
      </c>
      <c r="AQ241" s="94">
        <f>COUNTIF($A$138:$G$138,"28")</f>
        <v>0</v>
      </c>
      <c r="AR241" s="94">
        <f>COUNTIF($A$141:$G$141,"28")</f>
        <v>0</v>
      </c>
      <c r="AS241" s="94">
        <f>COUNTIF($A$144:$G$144,"28")</f>
        <v>0</v>
      </c>
      <c r="AT241" s="94">
        <f>COUNTIF($A$147:$G$147,"28")</f>
        <v>0</v>
      </c>
      <c r="AU241" s="94">
        <f>COUNTIF($A$150:$G$150,"28")</f>
        <v>0</v>
      </c>
      <c r="AV241" s="94">
        <f>COUNTIF($A$153:$G$153,"28")</f>
        <v>0</v>
      </c>
      <c r="AW241" s="94">
        <f>COUNTIF($A$156:$G$156,"28")</f>
        <v>0</v>
      </c>
      <c r="AX241" s="94">
        <f>COUNTIF($A$159:$G$159,"28")</f>
        <v>0</v>
      </c>
      <c r="AY241" s="94">
        <f>COUNTIF($A$162:$G$162,"28")</f>
        <v>0</v>
      </c>
      <c r="AZ241" s="94">
        <f>COUNTIF($A$165:$G$165,"28")</f>
        <v>0</v>
      </c>
      <c r="BA241" s="94">
        <f>COUNTIF($A$168:$G$168,"28")</f>
        <v>0</v>
      </c>
      <c r="BB241" s="96">
        <f>SUM(A241:BA241)</f>
        <v>0</v>
      </c>
      <c r="BC241" s="97">
        <f>BB241/360</f>
        <v>0</v>
      </c>
    </row>
    <row r="242" spans="1:55" ht="38.25" x14ac:dyDescent="0.2">
      <c r="A242" s="94" t="s">
        <v>4</v>
      </c>
      <c r="B242" s="94"/>
      <c r="C242" s="94"/>
      <c r="D242" s="94"/>
      <c r="E242" s="94"/>
      <c r="F242" s="94"/>
      <c r="G242" s="94"/>
      <c r="H242" s="94"/>
      <c r="I242" s="94"/>
      <c r="J242" s="94"/>
      <c r="K242" s="94"/>
      <c r="L242" s="94"/>
      <c r="M242" s="94"/>
      <c r="N242" s="94"/>
      <c r="O242" s="86"/>
      <c r="P242" s="86"/>
      <c r="Q242" s="86"/>
      <c r="R242" s="86"/>
      <c r="S242" s="86"/>
      <c r="T242" s="86"/>
      <c r="U242" s="86"/>
      <c r="V242" s="86"/>
      <c r="W242" s="86"/>
      <c r="X242" s="86"/>
      <c r="Y242" s="86"/>
      <c r="Z242" s="86"/>
      <c r="AA242" s="86"/>
      <c r="AB242" s="86"/>
      <c r="AC242" s="86"/>
      <c r="AD242" s="86"/>
      <c r="AE242" s="86"/>
      <c r="AF242" s="86"/>
      <c r="AG242" s="86"/>
      <c r="AH242" s="86"/>
      <c r="AI242" s="86"/>
      <c r="AJ242" s="86"/>
      <c r="AK242" s="86"/>
      <c r="AL242" s="86"/>
      <c r="AM242" s="86"/>
      <c r="AN242" s="86"/>
      <c r="AO242" s="86"/>
      <c r="AP242" s="86"/>
      <c r="AQ242" s="86"/>
      <c r="AR242" s="86"/>
      <c r="AS242" s="86"/>
      <c r="AT242" s="86"/>
      <c r="AU242" s="86"/>
      <c r="AV242" s="86"/>
      <c r="AW242" s="86"/>
      <c r="AX242" s="86"/>
      <c r="AY242" s="86"/>
      <c r="AZ242" s="86"/>
      <c r="BA242" s="86"/>
      <c r="BB242" s="95" t="s">
        <v>104</v>
      </c>
      <c r="BC242" s="95">
        <v>29</v>
      </c>
    </row>
    <row r="243" spans="1:55" x14ac:dyDescent="0.2">
      <c r="A243" s="94">
        <f>COUNTIF(A12:G12,"29")</f>
        <v>0</v>
      </c>
      <c r="B243" s="94">
        <f>COUNTIF(A15:G15,"29")</f>
        <v>0</v>
      </c>
      <c r="C243" s="94">
        <f>COUNTIF(A18:G18,"29")</f>
        <v>0</v>
      </c>
      <c r="D243" s="94">
        <f>COUNTIF(A21:G21,"29")</f>
        <v>0</v>
      </c>
      <c r="E243" s="94">
        <f>COUNTIF(A24:G24,"29")</f>
        <v>0</v>
      </c>
      <c r="F243" s="94">
        <f>COUNTIF(A27:G27,"29")</f>
        <v>0</v>
      </c>
      <c r="G243" s="94">
        <f>COUNTIF(A30:G30,"29")</f>
        <v>0</v>
      </c>
      <c r="H243" s="94">
        <f>COUNTIF(A33:G33,"29")</f>
        <v>0</v>
      </c>
      <c r="I243" s="94">
        <f>COUNTIF(A36:G36,"29")</f>
        <v>0</v>
      </c>
      <c r="J243" s="94">
        <f>COUNTIF(A39:G39,"29")</f>
        <v>0</v>
      </c>
      <c r="K243" s="94">
        <f>COUNTIF(A42:G42,"29")</f>
        <v>0</v>
      </c>
      <c r="L243" s="94">
        <f>COUNTIF(A45:G45,"29")</f>
        <v>0</v>
      </c>
      <c r="M243" s="94">
        <f>COUNTIF(A48:G48,"29")</f>
        <v>0</v>
      </c>
      <c r="N243" s="94">
        <f>COUNTIF(A51:G51,"29")</f>
        <v>0</v>
      </c>
      <c r="O243" s="94">
        <f>COUNTIF($A$54:$G$54,"29")</f>
        <v>0</v>
      </c>
      <c r="P243" s="94">
        <f>COUNTIF($A$57:$G$57,"29")</f>
        <v>0</v>
      </c>
      <c r="Q243" s="94">
        <f>COUNTIF($A$60:$G$60,"29")</f>
        <v>0</v>
      </c>
      <c r="R243" s="94">
        <f>COUNTIF($A$63:$G$63,"29")</f>
        <v>0</v>
      </c>
      <c r="S243" s="94">
        <f>COUNTIF($A$66:$G$66,"29")</f>
        <v>0</v>
      </c>
      <c r="T243" s="94">
        <f>COUNTIF($A$69:$G$69,"29")</f>
        <v>0</v>
      </c>
      <c r="U243" s="94">
        <f>COUNTIF($A$72:$G$72,"29")</f>
        <v>0</v>
      </c>
      <c r="V243" s="94">
        <f>COUNTIF($A$75:$G$75,"29")</f>
        <v>0</v>
      </c>
      <c r="W243" s="94">
        <f>COUNTIF($A$78:$G$78,"29")</f>
        <v>0</v>
      </c>
      <c r="X243" s="94">
        <f>COUNTIF($A$81:$G$81,"29")</f>
        <v>0</v>
      </c>
      <c r="Y243" s="94">
        <f>COUNTIF($A$84:$G$84,"29")</f>
        <v>0</v>
      </c>
      <c r="Z243" s="94">
        <f>COUNTIF($A$87:$G$87,"29")</f>
        <v>0</v>
      </c>
      <c r="AA243" s="94">
        <f>COUNTIF($A$90:$G$90,"29")</f>
        <v>0</v>
      </c>
      <c r="AB243" s="94">
        <f>COUNTIF($A$93:$G$93,"29")</f>
        <v>0</v>
      </c>
      <c r="AC243" s="94">
        <f>COUNTIF($A$96:$G$96,"29")</f>
        <v>0</v>
      </c>
      <c r="AD243" s="94">
        <f>COUNTIF($A$99:$G$99,"29")</f>
        <v>0</v>
      </c>
      <c r="AE243" s="94">
        <f>COUNTIF($A$102:$G$102,"29")</f>
        <v>0</v>
      </c>
      <c r="AF243" s="94">
        <f>COUNTIF($A$105:$G$105,"29")</f>
        <v>0</v>
      </c>
      <c r="AG243" s="94">
        <f>COUNTIF($A$108:$G$108,"29")</f>
        <v>0</v>
      </c>
      <c r="AH243" s="94">
        <f>COUNTIF($A$111:$G$111,"29")</f>
        <v>0</v>
      </c>
      <c r="AI243" s="94">
        <f>COUNTIF($A$114:$G$114,"29")</f>
        <v>0</v>
      </c>
      <c r="AJ243" s="94">
        <f>COUNTIF($A$117:$G$117,"29")</f>
        <v>0</v>
      </c>
      <c r="AK243" s="94">
        <f>COUNTIF($A$120:$G$120,"29")</f>
        <v>0</v>
      </c>
      <c r="AL243" s="94">
        <f>COUNTIF($A$123:$G$123,"29")</f>
        <v>0</v>
      </c>
      <c r="AM243" s="94">
        <f>COUNTIF($A$126:$G$126,"29")</f>
        <v>0</v>
      </c>
      <c r="AN243" s="94">
        <f>COUNTIF($A$129:$G$129,"29")</f>
        <v>0</v>
      </c>
      <c r="AO243" s="94">
        <f>COUNTIF($A$132:$G$132,"29")</f>
        <v>0</v>
      </c>
      <c r="AP243" s="94">
        <f>COUNTIF($A$135:$G$135,"29")</f>
        <v>0</v>
      </c>
      <c r="AQ243" s="94">
        <f>COUNTIF($A$138:$G$138,"29")</f>
        <v>0</v>
      </c>
      <c r="AR243" s="94">
        <f>COUNTIF($A$141:$G$141,"29")</f>
        <v>0</v>
      </c>
      <c r="AS243" s="94">
        <f>COUNTIF($A$144:$G$144,"29")</f>
        <v>0</v>
      </c>
      <c r="AT243" s="94">
        <f>COUNTIF($A$147:$G$147,"29")</f>
        <v>0</v>
      </c>
      <c r="AU243" s="94">
        <f>COUNTIF($A$150:$G$150,"29")</f>
        <v>0</v>
      </c>
      <c r="AV243" s="94">
        <f>COUNTIF($A$153:$G$153,"29")</f>
        <v>0</v>
      </c>
      <c r="AW243" s="94">
        <f>COUNTIF($A$156:$G$156,"29")</f>
        <v>0</v>
      </c>
      <c r="AX243" s="94">
        <f>COUNTIF($A$159:$G$159,"29")</f>
        <v>0</v>
      </c>
      <c r="AY243" s="94">
        <f>COUNTIF($A$162:$G$162,"29")</f>
        <v>0</v>
      </c>
      <c r="AZ243" s="94">
        <f>COUNTIF($A$165:$G$165,"29")</f>
        <v>0</v>
      </c>
      <c r="BA243" s="94">
        <f>COUNTIF($A$168:$G$168,"29")</f>
        <v>0</v>
      </c>
      <c r="BB243" s="96">
        <f>SUM(A243:BA243)</f>
        <v>0</v>
      </c>
      <c r="BC243" s="97">
        <f>BB243/360</f>
        <v>0</v>
      </c>
    </row>
    <row r="244" spans="1:55" ht="38.25" x14ac:dyDescent="0.2">
      <c r="A244" s="94" t="s">
        <v>5</v>
      </c>
      <c r="B244" s="94"/>
      <c r="C244" s="94"/>
      <c r="D244" s="94"/>
      <c r="E244" s="94"/>
      <c r="F244" s="94"/>
      <c r="G244" s="94"/>
      <c r="H244" s="94"/>
      <c r="I244" s="94"/>
      <c r="J244" s="94"/>
      <c r="K244" s="94"/>
      <c r="L244" s="94"/>
      <c r="M244" s="94"/>
      <c r="N244" s="94"/>
      <c r="O244" s="86"/>
      <c r="P244" s="86"/>
      <c r="Q244" s="86"/>
      <c r="R244" s="86"/>
      <c r="S244" s="86"/>
      <c r="T244" s="86"/>
      <c r="U244" s="86"/>
      <c r="V244" s="86"/>
      <c r="W244" s="86"/>
      <c r="X244" s="86"/>
      <c r="Y244" s="86"/>
      <c r="Z244" s="86"/>
      <c r="AA244" s="86"/>
      <c r="AB244" s="86"/>
      <c r="AC244" s="86"/>
      <c r="AD244" s="86"/>
      <c r="AE244" s="86"/>
      <c r="AF244" s="86"/>
      <c r="AG244" s="86"/>
      <c r="AH244" s="86"/>
      <c r="AI244" s="86"/>
      <c r="AJ244" s="86"/>
      <c r="AK244" s="86"/>
      <c r="AL244" s="86"/>
      <c r="AM244" s="86"/>
      <c r="AN244" s="86"/>
      <c r="AO244" s="86"/>
      <c r="AP244" s="86"/>
      <c r="AQ244" s="86"/>
      <c r="AR244" s="86"/>
      <c r="AS244" s="86"/>
      <c r="AT244" s="86"/>
      <c r="AU244" s="86"/>
      <c r="AV244" s="86"/>
      <c r="AW244" s="86"/>
      <c r="AX244" s="86"/>
      <c r="AY244" s="86"/>
      <c r="AZ244" s="86"/>
      <c r="BA244" s="86"/>
      <c r="BB244" s="95" t="s">
        <v>59</v>
      </c>
      <c r="BC244" s="95">
        <v>30</v>
      </c>
    </row>
    <row r="245" spans="1:55" x14ac:dyDescent="0.2">
      <c r="A245" s="94">
        <f>COUNTIF(A12:G12,"30")</f>
        <v>0</v>
      </c>
      <c r="B245" s="94">
        <f>COUNTIF(A15:G15,"30")</f>
        <v>0</v>
      </c>
      <c r="C245" s="94">
        <f>COUNTIF(A18:G18,"30")</f>
        <v>0</v>
      </c>
      <c r="D245" s="94">
        <f>COUNTIF(A21:G21,"30")</f>
        <v>0</v>
      </c>
      <c r="E245" s="94">
        <f>COUNTIF(A24:G24,"30")</f>
        <v>0</v>
      </c>
      <c r="F245" s="94">
        <f>COUNTIF(A27:G27,"30")</f>
        <v>0</v>
      </c>
      <c r="G245" s="94">
        <f>COUNTIF(A30:G30,"30")</f>
        <v>0</v>
      </c>
      <c r="H245" s="94">
        <f>COUNTIF(A33:G33,"30")</f>
        <v>0</v>
      </c>
      <c r="I245" s="94">
        <f>COUNTIF(A36:G36,"30")</f>
        <v>0</v>
      </c>
      <c r="J245" s="94">
        <f>COUNTIF(A39:G39,"30")</f>
        <v>0</v>
      </c>
      <c r="K245" s="94">
        <f>COUNTIF(A42:G42,"30")</f>
        <v>0</v>
      </c>
      <c r="L245" s="94">
        <f>COUNTIF(A45:G45,"30")</f>
        <v>0</v>
      </c>
      <c r="M245" s="94">
        <f>COUNTIF(A48:G48,"30")</f>
        <v>0</v>
      </c>
      <c r="N245" s="94">
        <f>COUNTIF(A51:G51,"30")</f>
        <v>0</v>
      </c>
      <c r="O245" s="94">
        <f>COUNTIF($A$54:$G$54,"30")</f>
        <v>0</v>
      </c>
      <c r="P245" s="94">
        <f>COUNTIF($A$57:$G$57,"30")</f>
        <v>0</v>
      </c>
      <c r="Q245" s="94">
        <f>COUNTIF($A$60:$G$60,"30")</f>
        <v>0</v>
      </c>
      <c r="R245" s="94">
        <f>COUNTIF($A$63:$G$63,"30")</f>
        <v>0</v>
      </c>
      <c r="S245" s="94">
        <f>COUNTIF($A$66:$G$66,"30")</f>
        <v>0</v>
      </c>
      <c r="T245" s="94">
        <f>COUNTIF($A$69:$G$69,"30")</f>
        <v>0</v>
      </c>
      <c r="U245" s="94">
        <f>COUNTIF($A$72:$G$72,"30")</f>
        <v>0</v>
      </c>
      <c r="V245" s="94">
        <f>COUNTIF($A$75:$G$75,"30")</f>
        <v>0</v>
      </c>
      <c r="W245" s="94">
        <f>COUNTIF($A$78:$G$78,"30")</f>
        <v>0</v>
      </c>
      <c r="X245" s="94">
        <f>COUNTIF($A$81:$G$81,"30")</f>
        <v>0</v>
      </c>
      <c r="Y245" s="94">
        <f>COUNTIF($A$84:$G$84,"30")</f>
        <v>0</v>
      </c>
      <c r="Z245" s="94">
        <f>COUNTIF($A$87:$G$87,"30")</f>
        <v>0</v>
      </c>
      <c r="AA245" s="94">
        <f>COUNTIF($A$90:$G$90,"30")</f>
        <v>0</v>
      </c>
      <c r="AB245" s="94">
        <f>COUNTIF($A$93:$G$93,"30")</f>
        <v>0</v>
      </c>
      <c r="AC245" s="94">
        <f>COUNTIF($A$96:$G$96,"30")</f>
        <v>0</v>
      </c>
      <c r="AD245" s="94">
        <f>COUNTIF($A$99:$G$99,"30")</f>
        <v>0</v>
      </c>
      <c r="AE245" s="94">
        <f>COUNTIF($A$102:$G$102,"30")</f>
        <v>0</v>
      </c>
      <c r="AF245" s="94">
        <f>COUNTIF($A$105:$G$105,"30")</f>
        <v>0</v>
      </c>
      <c r="AG245" s="94">
        <f>COUNTIF($A$108:$G$108,"30")</f>
        <v>0</v>
      </c>
      <c r="AH245" s="94">
        <f>COUNTIF($A$111:$G$111,"30")</f>
        <v>0</v>
      </c>
      <c r="AI245" s="94">
        <f>COUNTIF($A$114:$G$114,"30")</f>
        <v>0</v>
      </c>
      <c r="AJ245" s="94">
        <f>COUNTIF($A$117:$G$117,"30")</f>
        <v>0</v>
      </c>
      <c r="AK245" s="94">
        <f>COUNTIF($A$120:$G$120,"30")</f>
        <v>0</v>
      </c>
      <c r="AL245" s="94">
        <f>COUNTIF($A$123:$G$123,"30")</f>
        <v>0</v>
      </c>
      <c r="AM245" s="94">
        <f>COUNTIF($A$126:$G$126,"30")</f>
        <v>0</v>
      </c>
      <c r="AN245" s="94">
        <f>COUNTIF($A$129:$G$129,"30")</f>
        <v>0</v>
      </c>
      <c r="AO245" s="94">
        <f>COUNTIF($A$132:$G$132,"30")</f>
        <v>0</v>
      </c>
      <c r="AP245" s="94">
        <f>COUNTIF($A$135:$G$135,"30")</f>
        <v>0</v>
      </c>
      <c r="AQ245" s="94">
        <f>COUNTIF($A$138:$G$138,"30")</f>
        <v>0</v>
      </c>
      <c r="AR245" s="94">
        <f>COUNTIF($A$141:$G$141,"30")</f>
        <v>0</v>
      </c>
      <c r="AS245" s="94">
        <f>COUNTIF($A$144:$G$144,"30")</f>
        <v>0</v>
      </c>
      <c r="AT245" s="94">
        <f>COUNTIF($A$147:$G$147,"30")</f>
        <v>0</v>
      </c>
      <c r="AU245" s="94">
        <f>COUNTIF($A$150:$G$150,"30")</f>
        <v>0</v>
      </c>
      <c r="AV245" s="94">
        <f>COUNTIF($A$153:$G$153,"30")</f>
        <v>0</v>
      </c>
      <c r="AW245" s="94">
        <f>COUNTIF($A$156:$G$156,"30")</f>
        <v>0</v>
      </c>
      <c r="AX245" s="94">
        <f>COUNTIF($A$159:$G$159,"30")</f>
        <v>0</v>
      </c>
      <c r="AY245" s="94">
        <f>COUNTIF($A$162:$G$162,"30")</f>
        <v>0</v>
      </c>
      <c r="AZ245" s="94">
        <f>COUNTIF($A$165:$G$165,"30")</f>
        <v>0</v>
      </c>
      <c r="BA245" s="94">
        <f>COUNTIF($A$168:$G$168,"30")</f>
        <v>0</v>
      </c>
      <c r="BB245" s="96">
        <f>SUM(A245:BA245)</f>
        <v>0</v>
      </c>
      <c r="BC245" s="97">
        <f>BB245/360</f>
        <v>0</v>
      </c>
    </row>
    <row r="246" spans="1:55" ht="38.25" x14ac:dyDescent="0.2">
      <c r="A246" s="94" t="s">
        <v>6</v>
      </c>
      <c r="B246" s="94"/>
      <c r="C246" s="94"/>
      <c r="D246" s="94"/>
      <c r="E246" s="94"/>
      <c r="F246" s="94"/>
      <c r="G246" s="94"/>
      <c r="H246" s="94"/>
      <c r="I246" s="94"/>
      <c r="J246" s="94"/>
      <c r="K246" s="94"/>
      <c r="L246" s="94"/>
      <c r="M246" s="94"/>
      <c r="N246" s="94"/>
      <c r="O246" s="86"/>
      <c r="P246" s="86"/>
      <c r="Q246" s="86"/>
      <c r="R246" s="86"/>
      <c r="S246" s="86"/>
      <c r="T246" s="86"/>
      <c r="U246" s="86"/>
      <c r="V246" s="86"/>
      <c r="W246" s="86"/>
      <c r="X246" s="86"/>
      <c r="Y246" s="86"/>
      <c r="Z246" s="86"/>
      <c r="AA246" s="86"/>
      <c r="AB246" s="86"/>
      <c r="AC246" s="86"/>
      <c r="AD246" s="86"/>
      <c r="AE246" s="86"/>
      <c r="AF246" s="86"/>
      <c r="AG246" s="86"/>
      <c r="AH246" s="86"/>
      <c r="AI246" s="86"/>
      <c r="AJ246" s="86"/>
      <c r="AK246" s="86"/>
      <c r="AL246" s="86"/>
      <c r="AM246" s="86"/>
      <c r="AN246" s="86"/>
      <c r="AO246" s="86"/>
      <c r="AP246" s="86"/>
      <c r="AQ246" s="86"/>
      <c r="AR246" s="86"/>
      <c r="AS246" s="86"/>
      <c r="AT246" s="86"/>
      <c r="AU246" s="86"/>
      <c r="AV246" s="86"/>
      <c r="AW246" s="86"/>
      <c r="AX246" s="86"/>
      <c r="AY246" s="86"/>
      <c r="AZ246" s="86"/>
      <c r="BA246" s="86"/>
      <c r="BB246" s="95" t="s">
        <v>60</v>
      </c>
      <c r="BC246" s="95">
        <v>31</v>
      </c>
    </row>
    <row r="247" spans="1:55" x14ac:dyDescent="0.2">
      <c r="A247" s="94">
        <f>COUNTIF(A12:G12,"31")</f>
        <v>0</v>
      </c>
      <c r="B247" s="94">
        <f>COUNTIF(A15:G15,"31")</f>
        <v>0</v>
      </c>
      <c r="C247" s="94">
        <f>COUNTIF(A18:G18,"31")</f>
        <v>0</v>
      </c>
      <c r="D247" s="94">
        <f>COUNTIF(A21:G21,"31")</f>
        <v>0</v>
      </c>
      <c r="E247" s="94">
        <f>COUNTIF(A24:G24,"31")</f>
        <v>0</v>
      </c>
      <c r="F247" s="94">
        <f>COUNTIF(A27:G27,"31")</f>
        <v>0</v>
      </c>
      <c r="G247" s="94">
        <f>COUNTIF(A30:G30,"31")</f>
        <v>0</v>
      </c>
      <c r="H247" s="94">
        <f>COUNTIF(A33:G33,"31")</f>
        <v>0</v>
      </c>
      <c r="I247" s="94">
        <f>COUNTIF(A36:G36,"31")</f>
        <v>0</v>
      </c>
      <c r="J247" s="94">
        <f>COUNTIF(A39:G39,"31")</f>
        <v>0</v>
      </c>
      <c r="K247" s="94">
        <f>COUNTIF(A42:G42,"31")</f>
        <v>0</v>
      </c>
      <c r="L247" s="94">
        <f>COUNTIF(A45:G45,"31")</f>
        <v>0</v>
      </c>
      <c r="M247" s="94">
        <f>COUNTIF(A48:G48,"31")</f>
        <v>0</v>
      </c>
      <c r="N247" s="94">
        <f>COUNTIF(A51:G51,"31")</f>
        <v>0</v>
      </c>
      <c r="O247" s="94">
        <f>COUNTIF($A$54:$G$54,"31")</f>
        <v>0</v>
      </c>
      <c r="P247" s="94">
        <f>COUNTIF($A$57:$G$57,"31")</f>
        <v>0</v>
      </c>
      <c r="Q247" s="94">
        <f>COUNTIF($A$60:$G$60,"31")</f>
        <v>0</v>
      </c>
      <c r="R247" s="94">
        <f>COUNTIF($A$63:$G$63,"31")</f>
        <v>0</v>
      </c>
      <c r="S247" s="94">
        <f>COUNTIF($A$66:$G$66,"31")</f>
        <v>0</v>
      </c>
      <c r="T247" s="94">
        <f>COUNTIF($A$69:$G$69,"31")</f>
        <v>0</v>
      </c>
      <c r="U247" s="94">
        <f>COUNTIF($A$72:$G$72,"31")</f>
        <v>0</v>
      </c>
      <c r="V247" s="94">
        <f>COUNTIF($A$75:$G$75,"31")</f>
        <v>0</v>
      </c>
      <c r="W247" s="94">
        <f>COUNTIF($A$78:$G$78,"31")</f>
        <v>0</v>
      </c>
      <c r="X247" s="94">
        <f>COUNTIF($A$81:$G$81,"31")</f>
        <v>0</v>
      </c>
      <c r="Y247" s="94">
        <f>COUNTIF($A$84:$G$84,"31")</f>
        <v>0</v>
      </c>
      <c r="Z247" s="94">
        <f>COUNTIF($A$87:$G$87,"31")</f>
        <v>0</v>
      </c>
      <c r="AA247" s="94">
        <f>COUNTIF($A$90:$G$90,"31")</f>
        <v>0</v>
      </c>
      <c r="AB247" s="94">
        <f>COUNTIF($A$93:$G$93,"31")</f>
        <v>0</v>
      </c>
      <c r="AC247" s="94">
        <f>COUNTIF($A$96:$G$96,"31")</f>
        <v>0</v>
      </c>
      <c r="AD247" s="94">
        <f>COUNTIF($A$99:$G$99,"31")</f>
        <v>0</v>
      </c>
      <c r="AE247" s="94">
        <f>COUNTIF($A$102:$G$102,"31")</f>
        <v>0</v>
      </c>
      <c r="AF247" s="94">
        <f>COUNTIF($A$105:$G$105,"31")</f>
        <v>0</v>
      </c>
      <c r="AG247" s="94">
        <f>COUNTIF($A$108:$G$108,"31")</f>
        <v>0</v>
      </c>
      <c r="AH247" s="94">
        <f>COUNTIF($A$111:$G$111,"31")</f>
        <v>0</v>
      </c>
      <c r="AI247" s="94">
        <f>COUNTIF($A$114:$G$114,"31")</f>
        <v>0</v>
      </c>
      <c r="AJ247" s="94">
        <f>COUNTIF($A$117:$G$117,"31")</f>
        <v>0</v>
      </c>
      <c r="AK247" s="94">
        <f>COUNTIF($A$120:$G$120,"31")</f>
        <v>0</v>
      </c>
      <c r="AL247" s="94">
        <f>COUNTIF($A$123:$G$123,"31")</f>
        <v>0</v>
      </c>
      <c r="AM247" s="94">
        <f>COUNTIF($A$126:$G$126,"31")</f>
        <v>0</v>
      </c>
      <c r="AN247" s="94">
        <f>COUNTIF($A$129:$G$129,"31")</f>
        <v>0</v>
      </c>
      <c r="AO247" s="94">
        <f>COUNTIF($A$132:$G$132,"31")</f>
        <v>0</v>
      </c>
      <c r="AP247" s="94">
        <f>COUNTIF($A$135:$G$135,"31")</f>
        <v>0</v>
      </c>
      <c r="AQ247" s="94">
        <f>COUNTIF($A$138:$G$138,"31")</f>
        <v>0</v>
      </c>
      <c r="AR247" s="94">
        <f>COUNTIF($A$141:$G$141,"31")</f>
        <v>0</v>
      </c>
      <c r="AS247" s="94">
        <f>COUNTIF($A$144:$G$144,"31")</f>
        <v>0</v>
      </c>
      <c r="AT247" s="94">
        <f>COUNTIF($A$147:$G$147,"31")</f>
        <v>0</v>
      </c>
      <c r="AU247" s="94">
        <f>COUNTIF($A$150:$G$150,"31")</f>
        <v>0</v>
      </c>
      <c r="AV247" s="94">
        <f>COUNTIF($A$153:$G$153,"31")</f>
        <v>0</v>
      </c>
      <c r="AW247" s="94">
        <f>COUNTIF($A$156:$G$156,"31")</f>
        <v>0</v>
      </c>
      <c r="AX247" s="94">
        <f>COUNTIF($A$159:$G$159,"31")</f>
        <v>0</v>
      </c>
      <c r="AY247" s="94">
        <f>COUNTIF($A$162:$G$162,"31")</f>
        <v>0</v>
      </c>
      <c r="AZ247" s="94">
        <f>COUNTIF($A$165:$G$165,"31")</f>
        <v>0</v>
      </c>
      <c r="BA247" s="94">
        <f>COUNTIF($A$168:$G$168,"31")</f>
        <v>0</v>
      </c>
      <c r="BB247" s="96">
        <f>SUM(A247:BA247)</f>
        <v>0</v>
      </c>
      <c r="BC247" s="97">
        <f>BB247/360</f>
        <v>0</v>
      </c>
    </row>
    <row r="248" spans="1:55" ht="38.25" x14ac:dyDescent="0.2">
      <c r="A248" s="94" t="s">
        <v>7</v>
      </c>
      <c r="B248" s="94"/>
      <c r="C248" s="94"/>
      <c r="D248" s="94"/>
      <c r="E248" s="94"/>
      <c r="F248" s="94"/>
      <c r="G248" s="94"/>
      <c r="H248" s="94"/>
      <c r="I248" s="94"/>
      <c r="J248" s="94"/>
      <c r="K248" s="94"/>
      <c r="L248" s="94"/>
      <c r="M248" s="94"/>
      <c r="N248" s="94"/>
      <c r="O248" s="86"/>
      <c r="P248" s="86"/>
      <c r="Q248" s="86"/>
      <c r="R248" s="86"/>
      <c r="S248" s="86"/>
      <c r="T248" s="86"/>
      <c r="U248" s="86"/>
      <c r="V248" s="86"/>
      <c r="W248" s="86"/>
      <c r="X248" s="86"/>
      <c r="Y248" s="86"/>
      <c r="Z248" s="86"/>
      <c r="AA248" s="86"/>
      <c r="AB248" s="86"/>
      <c r="AC248" s="86"/>
      <c r="AD248" s="86"/>
      <c r="AE248" s="86"/>
      <c r="AF248" s="86"/>
      <c r="AG248" s="86"/>
      <c r="AH248" s="86"/>
      <c r="AI248" s="86"/>
      <c r="AJ248" s="86"/>
      <c r="AK248" s="86"/>
      <c r="AL248" s="86"/>
      <c r="AM248" s="86"/>
      <c r="AN248" s="86"/>
      <c r="AO248" s="86"/>
      <c r="AP248" s="86"/>
      <c r="AQ248" s="86"/>
      <c r="AR248" s="86"/>
      <c r="AS248" s="86"/>
      <c r="AT248" s="86"/>
      <c r="AU248" s="86"/>
      <c r="AV248" s="86"/>
      <c r="AW248" s="86"/>
      <c r="AX248" s="86"/>
      <c r="AY248" s="86"/>
      <c r="AZ248" s="86"/>
      <c r="BA248" s="86"/>
      <c r="BB248" s="95" t="s">
        <v>61</v>
      </c>
      <c r="BC248" s="95">
        <v>32</v>
      </c>
    </row>
    <row r="249" spans="1:55" x14ac:dyDescent="0.2">
      <c r="A249" s="94">
        <f>COUNTIF(A12:G12,"32")</f>
        <v>0</v>
      </c>
      <c r="B249" s="94">
        <f>COUNTIF(A15:G15,"32")</f>
        <v>0</v>
      </c>
      <c r="C249" s="94">
        <f>COUNTIF(A18:G18,"32")</f>
        <v>0</v>
      </c>
      <c r="D249" s="94">
        <f>COUNTIF(A21:G21,"32")</f>
        <v>0</v>
      </c>
      <c r="E249" s="94">
        <f>COUNTIF(A24:G24,"32")</f>
        <v>0</v>
      </c>
      <c r="F249" s="94">
        <f>COUNTIF(A27:G27,"32")</f>
        <v>0</v>
      </c>
      <c r="G249" s="94">
        <f>COUNTIF(A30:G30,"32")</f>
        <v>0</v>
      </c>
      <c r="H249" s="94">
        <f>COUNTIF(A33:G33,"32")</f>
        <v>0</v>
      </c>
      <c r="I249" s="94">
        <f>COUNTIF(A36:G36,"32")</f>
        <v>0</v>
      </c>
      <c r="J249" s="94">
        <f>COUNTIF(A39:G39,"32")</f>
        <v>0</v>
      </c>
      <c r="K249" s="94">
        <f>COUNTIF(A42:G42,"32")</f>
        <v>0</v>
      </c>
      <c r="L249" s="94">
        <f>COUNTIF(A45:G45,"32")</f>
        <v>0</v>
      </c>
      <c r="M249" s="94">
        <f>COUNTIF(A48:G48,"32")</f>
        <v>0</v>
      </c>
      <c r="N249" s="94">
        <f>COUNTIF(A51:G51,"32")</f>
        <v>0</v>
      </c>
      <c r="O249" s="94">
        <f>COUNTIF($A$54:$G$54,"32")</f>
        <v>0</v>
      </c>
      <c r="P249" s="94">
        <f>COUNTIF($A$57:$G$57,"32")</f>
        <v>0</v>
      </c>
      <c r="Q249" s="94">
        <f>COUNTIF($A$60:$G$60,"32")</f>
        <v>0</v>
      </c>
      <c r="R249" s="94">
        <f>COUNTIF($A$63:$G$63,"32")</f>
        <v>0</v>
      </c>
      <c r="S249" s="94">
        <f>COUNTIF($A$66:$G$66,"32")</f>
        <v>0</v>
      </c>
      <c r="T249" s="94">
        <f>COUNTIF($A$69:$G$69,"32")</f>
        <v>0</v>
      </c>
      <c r="U249" s="94">
        <f>COUNTIF($A$72:$G$72,"32")</f>
        <v>0</v>
      </c>
      <c r="V249" s="94">
        <f>COUNTIF($A$75:$G$75,"32")</f>
        <v>0</v>
      </c>
      <c r="W249" s="94">
        <f>COUNTIF($A$78:$G$78,"32")</f>
        <v>0</v>
      </c>
      <c r="X249" s="94">
        <f>COUNTIF($A$81:$G$81,"32")</f>
        <v>0</v>
      </c>
      <c r="Y249" s="94">
        <f>COUNTIF($A$84:$G$84,"32")</f>
        <v>0</v>
      </c>
      <c r="Z249" s="94">
        <f>COUNTIF($A$87:$G$87,"32")</f>
        <v>0</v>
      </c>
      <c r="AA249" s="94">
        <f>COUNTIF($A$90:$G$90,"32")</f>
        <v>0</v>
      </c>
      <c r="AB249" s="94">
        <f>COUNTIF($A$93:$G$93,"32")</f>
        <v>0</v>
      </c>
      <c r="AC249" s="94">
        <f>COUNTIF($A$96:$G$96,"32")</f>
        <v>0</v>
      </c>
      <c r="AD249" s="94">
        <f>COUNTIF($A$99:$G$99,"32")</f>
        <v>0</v>
      </c>
      <c r="AE249" s="94">
        <f>COUNTIF($A$102:$G$102,"32")</f>
        <v>0</v>
      </c>
      <c r="AF249" s="94">
        <f>COUNTIF($A$105:$G$105,"32")</f>
        <v>0</v>
      </c>
      <c r="AG249" s="94">
        <f>COUNTIF($A$108:$G$108,"32")</f>
        <v>0</v>
      </c>
      <c r="AH249" s="94">
        <f>COUNTIF($A$111:$G$111,"32")</f>
        <v>0</v>
      </c>
      <c r="AI249" s="94">
        <f>COUNTIF($A$114:$G$114,"32")</f>
        <v>0</v>
      </c>
      <c r="AJ249" s="94">
        <f>COUNTIF($A$117:$G$117,"32")</f>
        <v>0</v>
      </c>
      <c r="AK249" s="94">
        <f>COUNTIF($A$120:$G$120,"32")</f>
        <v>0</v>
      </c>
      <c r="AL249" s="94">
        <f>COUNTIF($A$123:$G$123,"32")</f>
        <v>0</v>
      </c>
      <c r="AM249" s="94">
        <f>COUNTIF($A$126:$G$126,"32")</f>
        <v>0</v>
      </c>
      <c r="AN249" s="94">
        <f>COUNTIF($A$129:$G$129,"32")</f>
        <v>0</v>
      </c>
      <c r="AO249" s="94">
        <f>COUNTIF($A$132:$G$132,"32")</f>
        <v>0</v>
      </c>
      <c r="AP249" s="94">
        <f>COUNTIF($A$135:$G$135,"32")</f>
        <v>0</v>
      </c>
      <c r="AQ249" s="94">
        <f>COUNTIF($A$138:$G$138,"32")</f>
        <v>0</v>
      </c>
      <c r="AR249" s="94">
        <f>COUNTIF($A$141:$G$141,"32")</f>
        <v>0</v>
      </c>
      <c r="AS249" s="94">
        <f>COUNTIF($A$144:$G$144,"32")</f>
        <v>0</v>
      </c>
      <c r="AT249" s="94">
        <f>COUNTIF($A$147:$G$147,"32")</f>
        <v>0</v>
      </c>
      <c r="AU249" s="94">
        <f>COUNTIF($A$150:$G$150,"32")</f>
        <v>0</v>
      </c>
      <c r="AV249" s="94">
        <f>COUNTIF($A$153:$G$153,"32")</f>
        <v>0</v>
      </c>
      <c r="AW249" s="94">
        <f>COUNTIF($A$156:$G$156,"32")</f>
        <v>0</v>
      </c>
      <c r="AX249" s="94">
        <f>COUNTIF($A$159:$G$159,"32")</f>
        <v>0</v>
      </c>
      <c r="AY249" s="94">
        <f>COUNTIF($A$162:$G$162,"32")</f>
        <v>0</v>
      </c>
      <c r="AZ249" s="94">
        <f>COUNTIF($A$165:$G$165,"32")</f>
        <v>0</v>
      </c>
      <c r="BA249" s="94">
        <f>COUNTIF($A$168:$G$168,"32")</f>
        <v>0</v>
      </c>
      <c r="BB249" s="96">
        <f>SUM(A249:BA249)</f>
        <v>0</v>
      </c>
      <c r="BC249" s="97">
        <f>BB249/360</f>
        <v>0</v>
      </c>
    </row>
    <row r="250" spans="1:55" ht="38.25" x14ac:dyDescent="0.2">
      <c r="A250" s="94" t="s">
        <v>8</v>
      </c>
      <c r="B250" s="94"/>
      <c r="C250" s="94"/>
      <c r="D250" s="94"/>
      <c r="E250" s="94"/>
      <c r="F250" s="94"/>
      <c r="G250" s="94"/>
      <c r="H250" s="94"/>
      <c r="I250" s="94"/>
      <c r="J250" s="94"/>
      <c r="K250" s="94"/>
      <c r="L250" s="94"/>
      <c r="M250" s="94"/>
      <c r="N250" s="94"/>
      <c r="O250" s="86"/>
      <c r="P250" s="86"/>
      <c r="Q250" s="86"/>
      <c r="R250" s="86"/>
      <c r="S250" s="86"/>
      <c r="T250" s="86"/>
      <c r="U250" s="86"/>
      <c r="V250" s="86"/>
      <c r="W250" s="86"/>
      <c r="X250" s="86"/>
      <c r="Y250" s="86"/>
      <c r="Z250" s="86"/>
      <c r="AA250" s="86"/>
      <c r="AB250" s="86"/>
      <c r="AC250" s="86"/>
      <c r="AD250" s="86"/>
      <c r="AE250" s="86"/>
      <c r="AF250" s="86"/>
      <c r="AG250" s="86"/>
      <c r="AH250" s="86"/>
      <c r="AI250" s="86"/>
      <c r="AJ250" s="86"/>
      <c r="AK250" s="86"/>
      <c r="AL250" s="86"/>
      <c r="AM250" s="86"/>
      <c r="AN250" s="86"/>
      <c r="AO250" s="86"/>
      <c r="AP250" s="86"/>
      <c r="AQ250" s="86"/>
      <c r="AR250" s="86"/>
      <c r="AS250" s="86"/>
      <c r="AT250" s="86"/>
      <c r="AU250" s="86"/>
      <c r="AV250" s="86"/>
      <c r="AW250" s="86"/>
      <c r="AX250" s="86"/>
      <c r="AY250" s="86"/>
      <c r="AZ250" s="86"/>
      <c r="BA250" s="86"/>
      <c r="BB250" s="95" t="s">
        <v>62</v>
      </c>
      <c r="BC250" s="95">
        <v>33</v>
      </c>
    </row>
    <row r="251" spans="1:55" x14ac:dyDescent="0.2">
      <c r="A251" s="94">
        <f>COUNTIF(A12:G12,"33")</f>
        <v>0</v>
      </c>
      <c r="B251" s="94">
        <f>COUNTIF(A15:G15,"33")</f>
        <v>0</v>
      </c>
      <c r="C251" s="94">
        <f>COUNTIF(A18:G18,"33")</f>
        <v>0</v>
      </c>
      <c r="D251" s="94">
        <f>COUNTIF(A21:G21,"33")</f>
        <v>0</v>
      </c>
      <c r="E251" s="94">
        <f>COUNTIF(A24:G24,"33")</f>
        <v>0</v>
      </c>
      <c r="F251" s="94">
        <f>COUNTIF(A27:G27,"33")</f>
        <v>0</v>
      </c>
      <c r="G251" s="94">
        <f>COUNTIF(A30:G30,"33")</f>
        <v>0</v>
      </c>
      <c r="H251" s="94">
        <f>COUNTIF(A33:G33,"33")</f>
        <v>0</v>
      </c>
      <c r="I251" s="94">
        <f>COUNTIF(A36:G36,"33")</f>
        <v>0</v>
      </c>
      <c r="J251" s="94">
        <f>COUNTIF(A39:G39,"33")</f>
        <v>0</v>
      </c>
      <c r="K251" s="94">
        <f>COUNTIF(A42:G42,"33")</f>
        <v>0</v>
      </c>
      <c r="L251" s="94">
        <f>COUNTIF(A45:G45,"33")</f>
        <v>0</v>
      </c>
      <c r="M251" s="94">
        <f>COUNTIF(A48:G48,"33")</f>
        <v>0</v>
      </c>
      <c r="N251" s="94">
        <f>COUNTIF(A51:G51,"33")</f>
        <v>0</v>
      </c>
      <c r="O251" s="94">
        <f>COUNTIF($A$54:$G$54,"33")</f>
        <v>0</v>
      </c>
      <c r="P251" s="94">
        <f>COUNTIF($A$57:$G$57,"33")</f>
        <v>0</v>
      </c>
      <c r="Q251" s="94">
        <f>COUNTIF($A$60:$G$60,"33")</f>
        <v>0</v>
      </c>
      <c r="R251" s="94">
        <f>COUNTIF($A$63:$G$63,"33")</f>
        <v>0</v>
      </c>
      <c r="S251" s="94">
        <f>COUNTIF($A$66:$G$66,"33")</f>
        <v>0</v>
      </c>
      <c r="T251" s="94">
        <f>COUNTIF($A$69:$G$69,"33")</f>
        <v>0</v>
      </c>
      <c r="U251" s="94">
        <f>COUNTIF($A$72:$G$72,"33")</f>
        <v>0</v>
      </c>
      <c r="V251" s="94">
        <f>COUNTIF($A$75:$G$75,"33")</f>
        <v>0</v>
      </c>
      <c r="W251" s="94">
        <f>COUNTIF($A$78:$G$78,"33")</f>
        <v>0</v>
      </c>
      <c r="X251" s="94">
        <f>COUNTIF($A$81:$G$81,"33")</f>
        <v>0</v>
      </c>
      <c r="Y251" s="94">
        <f>COUNTIF($A$84:$G$84,"33")</f>
        <v>0</v>
      </c>
      <c r="Z251" s="94">
        <f>COUNTIF($A$87:$G$87,"33")</f>
        <v>0</v>
      </c>
      <c r="AA251" s="94">
        <f>COUNTIF($A$90:$G$90,"33")</f>
        <v>0</v>
      </c>
      <c r="AB251" s="94">
        <f>COUNTIF($A$93:$G$93,"33")</f>
        <v>0</v>
      </c>
      <c r="AC251" s="94">
        <f>COUNTIF($A$96:$G$96,"33")</f>
        <v>0</v>
      </c>
      <c r="AD251" s="94">
        <f>COUNTIF($A$99:$G$99,"33")</f>
        <v>0</v>
      </c>
      <c r="AE251" s="94">
        <f>COUNTIF($A$102:$G$102,"33")</f>
        <v>0</v>
      </c>
      <c r="AF251" s="94">
        <f>COUNTIF($A$105:$G$105,"33")</f>
        <v>0</v>
      </c>
      <c r="AG251" s="94">
        <f>COUNTIF($A$108:$G$108,"33")</f>
        <v>0</v>
      </c>
      <c r="AH251" s="94">
        <f>COUNTIF($A$111:$G$111,"33")</f>
        <v>0</v>
      </c>
      <c r="AI251" s="94">
        <f>COUNTIF($A$114:$G$114,"33")</f>
        <v>0</v>
      </c>
      <c r="AJ251" s="94">
        <f>COUNTIF($A$117:$G$117,"33")</f>
        <v>0</v>
      </c>
      <c r="AK251" s="94">
        <f>COUNTIF($A$120:$G$120,"33")</f>
        <v>0</v>
      </c>
      <c r="AL251" s="94">
        <f>COUNTIF($A$123:$G$123,"33")</f>
        <v>0</v>
      </c>
      <c r="AM251" s="94">
        <f>COUNTIF($A$126:$G$126,"33")</f>
        <v>0</v>
      </c>
      <c r="AN251" s="94">
        <f>COUNTIF($A$129:$G$129,"33")</f>
        <v>0</v>
      </c>
      <c r="AO251" s="94">
        <f>COUNTIF($A$132:$G$132,"33")</f>
        <v>0</v>
      </c>
      <c r="AP251" s="94">
        <f>COUNTIF($A$135:$G$135,"33")</f>
        <v>0</v>
      </c>
      <c r="AQ251" s="94">
        <f>COUNTIF($A$138:$G$138,"33")</f>
        <v>0</v>
      </c>
      <c r="AR251" s="94">
        <f>COUNTIF($A$141:$G$141,"33")</f>
        <v>0</v>
      </c>
      <c r="AS251" s="94">
        <f>COUNTIF($A$144:$G$144,"33")</f>
        <v>0</v>
      </c>
      <c r="AT251" s="94">
        <f>COUNTIF($A$147:$G$147,"33")</f>
        <v>0</v>
      </c>
      <c r="AU251" s="94">
        <f>COUNTIF($A$150:$G$150,"33")</f>
        <v>0</v>
      </c>
      <c r="AV251" s="94">
        <f>COUNTIF($A$153:$G$153,"33")</f>
        <v>0</v>
      </c>
      <c r="AW251" s="94">
        <f>COUNTIF($A$156:$G$156,"33")</f>
        <v>0</v>
      </c>
      <c r="AX251" s="94">
        <f>COUNTIF($A$159:$G$159,"33")</f>
        <v>0</v>
      </c>
      <c r="AY251" s="94">
        <f>COUNTIF($A$162:$G$162,"33")</f>
        <v>0</v>
      </c>
      <c r="AZ251" s="94">
        <f>COUNTIF($A$165:$G$165,"33")</f>
        <v>0</v>
      </c>
      <c r="BA251" s="94">
        <f>COUNTIF($A$168:$G$168,"33")</f>
        <v>0</v>
      </c>
      <c r="BB251" s="96">
        <f>SUM(A251:BA251)</f>
        <v>0</v>
      </c>
      <c r="BC251" s="97">
        <f>BB251/360</f>
        <v>0</v>
      </c>
    </row>
    <row r="252" spans="1:55" ht="38.25" x14ac:dyDescent="0.2">
      <c r="A252" s="94" t="s">
        <v>9</v>
      </c>
      <c r="B252" s="94"/>
      <c r="C252" s="94"/>
      <c r="D252" s="94"/>
      <c r="E252" s="94"/>
      <c r="F252" s="94"/>
      <c r="G252" s="94"/>
      <c r="H252" s="94"/>
      <c r="I252" s="94"/>
      <c r="J252" s="94"/>
      <c r="K252" s="94"/>
      <c r="L252" s="94"/>
      <c r="M252" s="94"/>
      <c r="N252" s="94"/>
      <c r="O252" s="86"/>
      <c r="P252" s="86"/>
      <c r="Q252" s="86"/>
      <c r="R252" s="86"/>
      <c r="S252" s="86"/>
      <c r="T252" s="86"/>
      <c r="U252" s="86"/>
      <c r="V252" s="86"/>
      <c r="W252" s="86"/>
      <c r="X252" s="86"/>
      <c r="Y252" s="86"/>
      <c r="Z252" s="86"/>
      <c r="AA252" s="86"/>
      <c r="AB252" s="86"/>
      <c r="AC252" s="86"/>
      <c r="AD252" s="86"/>
      <c r="AE252" s="86"/>
      <c r="AF252" s="86"/>
      <c r="AG252" s="86"/>
      <c r="AH252" s="86"/>
      <c r="AI252" s="86"/>
      <c r="AJ252" s="86"/>
      <c r="AK252" s="86"/>
      <c r="AL252" s="86"/>
      <c r="AM252" s="86"/>
      <c r="AN252" s="86"/>
      <c r="AO252" s="86"/>
      <c r="AP252" s="86"/>
      <c r="AQ252" s="86"/>
      <c r="AR252" s="86"/>
      <c r="AS252" s="86"/>
      <c r="AT252" s="86"/>
      <c r="AU252" s="86"/>
      <c r="AV252" s="86"/>
      <c r="AW252" s="86"/>
      <c r="AX252" s="86"/>
      <c r="AY252" s="86"/>
      <c r="AZ252" s="86"/>
      <c r="BA252" s="86"/>
      <c r="BB252" s="95" t="s">
        <v>63</v>
      </c>
      <c r="BC252" s="95">
        <v>34</v>
      </c>
    </row>
    <row r="253" spans="1:55" x14ac:dyDescent="0.2">
      <c r="A253" s="94">
        <f>COUNTIF(A12:G12,"34")</f>
        <v>0</v>
      </c>
      <c r="B253" s="94">
        <f>COUNTIF(A15:G15,"34")</f>
        <v>0</v>
      </c>
      <c r="C253" s="94">
        <f>COUNTIF(A18:G18,"34")</f>
        <v>0</v>
      </c>
      <c r="D253" s="94">
        <f>COUNTIF(A21:G21,"34")</f>
        <v>0</v>
      </c>
      <c r="E253" s="94">
        <f>COUNTIF(A24:G24,"34")</f>
        <v>0</v>
      </c>
      <c r="F253" s="94">
        <f>COUNTIF(A27:G27,"34")</f>
        <v>0</v>
      </c>
      <c r="G253" s="94">
        <f>COUNTIF(A30:G30,"34")</f>
        <v>0</v>
      </c>
      <c r="H253" s="94">
        <f>COUNTIF(A33:G33,"34")</f>
        <v>0</v>
      </c>
      <c r="I253" s="94">
        <f>COUNTIF(A36:G36,"34")</f>
        <v>0</v>
      </c>
      <c r="J253" s="94">
        <f>COUNTIF(A39:G39,"34")</f>
        <v>0</v>
      </c>
      <c r="K253" s="94">
        <f>COUNTIF(A42:G42,"34")</f>
        <v>0</v>
      </c>
      <c r="L253" s="94">
        <f>COUNTIF(A45:G45,"34")</f>
        <v>0</v>
      </c>
      <c r="M253" s="94">
        <f>COUNTIF(A48:G48,"34")</f>
        <v>0</v>
      </c>
      <c r="N253" s="94">
        <f>COUNTIF(A51:G51,"34")</f>
        <v>0</v>
      </c>
      <c r="O253" s="94">
        <f>COUNTIF($A$54:$G$54,"34")</f>
        <v>0</v>
      </c>
      <c r="P253" s="94">
        <f>COUNTIF($A$57:$G$57,"34")</f>
        <v>0</v>
      </c>
      <c r="Q253" s="94">
        <f>COUNTIF($A$60:$G$60,"34")</f>
        <v>0</v>
      </c>
      <c r="R253" s="94">
        <f>COUNTIF($A$63:$G$63,"34")</f>
        <v>0</v>
      </c>
      <c r="S253" s="94">
        <f>COUNTIF($A$66:$G$66,"34")</f>
        <v>0</v>
      </c>
      <c r="T253" s="94">
        <f>COUNTIF($A$69:$G$69,"34")</f>
        <v>0</v>
      </c>
      <c r="U253" s="94">
        <f>COUNTIF($A$72:$G$72,"34")</f>
        <v>0</v>
      </c>
      <c r="V253" s="94">
        <f>COUNTIF($A$75:$G$75,"34")</f>
        <v>0</v>
      </c>
      <c r="W253" s="94">
        <f>COUNTIF($A$78:$G$78,"34")</f>
        <v>0</v>
      </c>
      <c r="X253" s="94">
        <f>COUNTIF($A$81:$G$81,"34")</f>
        <v>0</v>
      </c>
      <c r="Y253" s="94">
        <f>COUNTIF($A$84:$G$84,"34")</f>
        <v>0</v>
      </c>
      <c r="Z253" s="94">
        <f>COUNTIF($A$87:$G$87,"34")</f>
        <v>0</v>
      </c>
      <c r="AA253" s="94">
        <f>COUNTIF($A$90:$G$90,"34")</f>
        <v>0</v>
      </c>
      <c r="AB253" s="94">
        <f>COUNTIF($A$93:$G$93,"34")</f>
        <v>0</v>
      </c>
      <c r="AC253" s="94">
        <f>COUNTIF($A$96:$G$96,"34")</f>
        <v>0</v>
      </c>
      <c r="AD253" s="94">
        <f>COUNTIF($A$99:$G$99,"34")</f>
        <v>0</v>
      </c>
      <c r="AE253" s="94">
        <f>COUNTIF($A$102:$G$102,"34")</f>
        <v>0</v>
      </c>
      <c r="AF253" s="94">
        <f>COUNTIF($A$105:$G$105,"34")</f>
        <v>0</v>
      </c>
      <c r="AG253" s="94">
        <f>COUNTIF($A$108:$G$108,"34")</f>
        <v>0</v>
      </c>
      <c r="AH253" s="94">
        <f>COUNTIF($A$111:$G$111,"34")</f>
        <v>0</v>
      </c>
      <c r="AI253" s="94">
        <f>COUNTIF($A$114:$G$114,"34")</f>
        <v>0</v>
      </c>
      <c r="AJ253" s="94">
        <f>COUNTIF($A$117:$G$117,"34")</f>
        <v>0</v>
      </c>
      <c r="AK253" s="94">
        <f>COUNTIF($A$120:$G$120,"34")</f>
        <v>0</v>
      </c>
      <c r="AL253" s="94">
        <f>COUNTIF($A$123:$G$123,"34")</f>
        <v>0</v>
      </c>
      <c r="AM253" s="94">
        <f>COUNTIF($A$126:$G$126,"34")</f>
        <v>0</v>
      </c>
      <c r="AN253" s="94">
        <f>COUNTIF($A$129:$G$129,"34")</f>
        <v>0</v>
      </c>
      <c r="AO253" s="94">
        <f>COUNTIF($A$132:$G$132,"34")</f>
        <v>0</v>
      </c>
      <c r="AP253" s="94">
        <f>COUNTIF($A$135:$G$135,"34")</f>
        <v>0</v>
      </c>
      <c r="AQ253" s="94">
        <f>COUNTIF($A$138:$G$138,"34")</f>
        <v>0</v>
      </c>
      <c r="AR253" s="94">
        <f>COUNTIF($A$141:$G$141,"34")</f>
        <v>0</v>
      </c>
      <c r="AS253" s="94">
        <f>COUNTIF($A$144:$G$144,"34")</f>
        <v>0</v>
      </c>
      <c r="AT253" s="94">
        <f>COUNTIF($A$147:$G$147,"34")</f>
        <v>0</v>
      </c>
      <c r="AU253" s="94">
        <f>COUNTIF($A$150:$G$150,"34")</f>
        <v>0</v>
      </c>
      <c r="AV253" s="94">
        <f>COUNTIF($A$153:$G$153,"34")</f>
        <v>0</v>
      </c>
      <c r="AW253" s="94">
        <f>COUNTIF($A$156:$G$156,"34")</f>
        <v>0</v>
      </c>
      <c r="AX253" s="94">
        <f>COUNTIF($A$159:$G$159,"34")</f>
        <v>0</v>
      </c>
      <c r="AY253" s="94">
        <f>COUNTIF($A$162:$G$162,"34")</f>
        <v>0</v>
      </c>
      <c r="AZ253" s="94">
        <f>COUNTIF($A$165:$G$165,"34")</f>
        <v>0</v>
      </c>
      <c r="BA253" s="94">
        <f>COUNTIF($A$168:$G$168,"34")</f>
        <v>0</v>
      </c>
      <c r="BB253" s="96">
        <f>SUM(A253:BA253)</f>
        <v>0</v>
      </c>
      <c r="BC253" s="97">
        <f>BB253/360</f>
        <v>0</v>
      </c>
    </row>
    <row r="254" spans="1:55" ht="38.25" x14ac:dyDescent="0.2">
      <c r="A254" s="190" t="s">
        <v>10</v>
      </c>
      <c r="B254" s="94"/>
      <c r="C254" s="94"/>
      <c r="D254" s="94"/>
      <c r="E254" s="94"/>
      <c r="F254" s="94"/>
      <c r="G254" s="94"/>
      <c r="H254" s="94"/>
      <c r="I254" s="94"/>
      <c r="J254" s="94"/>
      <c r="K254" s="94"/>
      <c r="L254" s="94"/>
      <c r="M254" s="94"/>
      <c r="N254" s="94"/>
      <c r="O254" s="86"/>
      <c r="P254" s="86"/>
      <c r="Q254" s="86"/>
      <c r="R254" s="86"/>
      <c r="S254" s="86"/>
      <c r="T254" s="86"/>
      <c r="U254" s="86"/>
      <c r="V254" s="86"/>
      <c r="W254" s="86"/>
      <c r="X254" s="86"/>
      <c r="Y254" s="86"/>
      <c r="Z254" s="86"/>
      <c r="AA254" s="86"/>
      <c r="AB254" s="86"/>
      <c r="AC254" s="86"/>
      <c r="AD254" s="86"/>
      <c r="AE254" s="86"/>
      <c r="AF254" s="86"/>
      <c r="AG254" s="86"/>
      <c r="AH254" s="86"/>
      <c r="AI254" s="86"/>
      <c r="AJ254" s="86"/>
      <c r="AK254" s="86"/>
      <c r="AL254" s="86"/>
      <c r="AM254" s="86"/>
      <c r="AN254" s="86"/>
      <c r="AO254" s="86"/>
      <c r="AP254" s="86"/>
      <c r="AQ254" s="86"/>
      <c r="AR254" s="86"/>
      <c r="AS254" s="86"/>
      <c r="AT254" s="86"/>
      <c r="AU254" s="86"/>
      <c r="AV254" s="86"/>
      <c r="AW254" s="86"/>
      <c r="AX254" s="86"/>
      <c r="AY254" s="86"/>
      <c r="AZ254" s="86"/>
      <c r="BA254" s="86"/>
      <c r="BB254" s="95" t="s">
        <v>64</v>
      </c>
      <c r="BC254" s="95">
        <v>35</v>
      </c>
    </row>
    <row r="255" spans="1:55" x14ac:dyDescent="0.2">
      <c r="A255" s="94">
        <f>COUNTIF(A12:G12,"35")</f>
        <v>0</v>
      </c>
      <c r="B255" s="94">
        <f>COUNTIF(A15:G15,"35")</f>
        <v>0</v>
      </c>
      <c r="C255" s="94">
        <f>COUNTIF(A18:G18,"35")</f>
        <v>0</v>
      </c>
      <c r="D255" s="94">
        <f>COUNTIF(A21:G21,"35")</f>
        <v>0</v>
      </c>
      <c r="E255" s="94">
        <f>COUNTIF(A24:G24,"35")</f>
        <v>0</v>
      </c>
      <c r="F255" s="94">
        <f>COUNTIF(A27:G27,"35")</f>
        <v>0</v>
      </c>
      <c r="G255" s="94">
        <f>COUNTIF(A30:G30,"35")</f>
        <v>0</v>
      </c>
      <c r="H255" s="94">
        <f>COUNTIF(A33:G33,"35")</f>
        <v>0</v>
      </c>
      <c r="I255" s="94">
        <f>COUNTIF(A36:G36,"35")</f>
        <v>0</v>
      </c>
      <c r="J255" s="94">
        <f>COUNTIF(A39:G39,"35")</f>
        <v>0</v>
      </c>
      <c r="K255" s="94">
        <f>COUNTIF(A42:G42,"35")</f>
        <v>0</v>
      </c>
      <c r="L255" s="94">
        <f>COUNTIF(A45:G45,"35")</f>
        <v>0</v>
      </c>
      <c r="M255" s="94">
        <f>COUNTIF(A48:G48,"35")</f>
        <v>0</v>
      </c>
      <c r="N255" s="94">
        <f>COUNTIF(A51:G51,"35")</f>
        <v>0</v>
      </c>
      <c r="O255" s="94">
        <f>COUNTIF($A$54:$G$54,"35")</f>
        <v>0</v>
      </c>
      <c r="P255" s="94">
        <f>COUNTIF($A$57:$G$57,"35")</f>
        <v>0</v>
      </c>
      <c r="Q255" s="94">
        <f>COUNTIF($A$60:$G$60,"35")</f>
        <v>0</v>
      </c>
      <c r="R255" s="94">
        <f>COUNTIF($A$63:$G$63,"35")</f>
        <v>0</v>
      </c>
      <c r="S255" s="94">
        <f>COUNTIF($A$66:$G$66,"35")</f>
        <v>0</v>
      </c>
      <c r="T255" s="94">
        <f>COUNTIF($A$69:$G$69,"35")</f>
        <v>0</v>
      </c>
      <c r="U255" s="94">
        <f>COUNTIF($A$72:$G$72,"35")</f>
        <v>0</v>
      </c>
      <c r="V255" s="94">
        <f>COUNTIF($A$75:$G$75,"35")</f>
        <v>0</v>
      </c>
      <c r="W255" s="94">
        <f>COUNTIF($A$78:$G$78,"35")</f>
        <v>0</v>
      </c>
      <c r="X255" s="94">
        <f>COUNTIF($A$81:$G$81,"35")</f>
        <v>0</v>
      </c>
      <c r="Y255" s="94">
        <f>COUNTIF($A$84:$G$84,"35")</f>
        <v>0</v>
      </c>
      <c r="Z255" s="94">
        <f>COUNTIF($A$87:$G$87,"35")</f>
        <v>0</v>
      </c>
      <c r="AA255" s="94">
        <f>COUNTIF($A$90:$G$90,"35")</f>
        <v>0</v>
      </c>
      <c r="AB255" s="94">
        <f>COUNTIF($A$93:$G$93,"35")</f>
        <v>0</v>
      </c>
      <c r="AC255" s="94">
        <f>COUNTIF($A$96:$G$96,"35")</f>
        <v>0</v>
      </c>
      <c r="AD255" s="94">
        <f>COUNTIF($A$99:$G$99,"35")</f>
        <v>0</v>
      </c>
      <c r="AE255" s="94">
        <f>COUNTIF($A$102:$G$102,"35")</f>
        <v>0</v>
      </c>
      <c r="AF255" s="94">
        <f>COUNTIF($A$105:$G$105,"35")</f>
        <v>0</v>
      </c>
      <c r="AG255" s="94">
        <f>COUNTIF($A$108:$G$108,"35")</f>
        <v>0</v>
      </c>
      <c r="AH255" s="94">
        <f>COUNTIF($A$111:$G$111,"35")</f>
        <v>0</v>
      </c>
      <c r="AI255" s="94">
        <f>COUNTIF($A$114:$G$114,"35")</f>
        <v>0</v>
      </c>
      <c r="AJ255" s="94">
        <f>COUNTIF($A$117:$G$117,"35")</f>
        <v>0</v>
      </c>
      <c r="AK255" s="94">
        <f>COUNTIF($A$120:$G$120,"35")</f>
        <v>0</v>
      </c>
      <c r="AL255" s="94">
        <f>COUNTIF($A$123:$G$123,"35")</f>
        <v>0</v>
      </c>
      <c r="AM255" s="94">
        <f>COUNTIF($A$126:$G$126,"35")</f>
        <v>0</v>
      </c>
      <c r="AN255" s="94">
        <f>COUNTIF($A$129:$G$129,"35")</f>
        <v>0</v>
      </c>
      <c r="AO255" s="94">
        <f>COUNTIF($A$132:$G$132,"35")</f>
        <v>0</v>
      </c>
      <c r="AP255" s="94">
        <f>COUNTIF($A$135:$G$135,"35")</f>
        <v>0</v>
      </c>
      <c r="AQ255" s="94">
        <f>COUNTIF($A$138:$G$138,"35")</f>
        <v>0</v>
      </c>
      <c r="AR255" s="94">
        <f>COUNTIF($A$141:$G$141,"35")</f>
        <v>0</v>
      </c>
      <c r="AS255" s="94">
        <f>COUNTIF($A$144:$G$144,"35")</f>
        <v>0</v>
      </c>
      <c r="AT255" s="94">
        <f>COUNTIF($A$147:$G$147,"35")</f>
        <v>0</v>
      </c>
      <c r="AU255" s="94">
        <f>COUNTIF($A$150:$G$150,"35")</f>
        <v>0</v>
      </c>
      <c r="AV255" s="94">
        <f>COUNTIF($A$153:$G$153,"35")</f>
        <v>0</v>
      </c>
      <c r="AW255" s="94">
        <f>COUNTIF($A$156:$G$156,"35")</f>
        <v>0</v>
      </c>
      <c r="AX255" s="94">
        <f>COUNTIF($A$159:$G$159,"35")</f>
        <v>0</v>
      </c>
      <c r="AY255" s="94">
        <f>COUNTIF($A$162:$G$162,"35")</f>
        <v>0</v>
      </c>
      <c r="AZ255" s="94">
        <f>COUNTIF($A$165:$G$165,"35")</f>
        <v>0</v>
      </c>
      <c r="BA255" s="94">
        <f>COUNTIF($A$168:$G$168,"35")</f>
        <v>0</v>
      </c>
      <c r="BB255" s="96">
        <f>SUM(A255:BA255)</f>
        <v>0</v>
      </c>
      <c r="BC255" s="97">
        <f>BB255/360</f>
        <v>0</v>
      </c>
    </row>
    <row r="256" spans="1:55" ht="38.25" x14ac:dyDescent="0.2">
      <c r="A256" s="94" t="s">
        <v>11</v>
      </c>
      <c r="B256" s="94"/>
      <c r="C256" s="94"/>
      <c r="D256" s="94"/>
      <c r="E256" s="94"/>
      <c r="F256" s="94"/>
      <c r="G256" s="94"/>
      <c r="H256" s="94"/>
      <c r="I256" s="94"/>
      <c r="J256" s="94"/>
      <c r="K256" s="94"/>
      <c r="L256" s="94"/>
      <c r="M256" s="94"/>
      <c r="N256" s="94"/>
      <c r="O256" s="86"/>
      <c r="P256" s="86"/>
      <c r="Q256" s="86"/>
      <c r="R256" s="86"/>
      <c r="S256" s="86"/>
      <c r="T256" s="86"/>
      <c r="U256" s="86"/>
      <c r="V256" s="86"/>
      <c r="W256" s="86"/>
      <c r="X256" s="86"/>
      <c r="Y256" s="86"/>
      <c r="Z256" s="86"/>
      <c r="AA256" s="86"/>
      <c r="AB256" s="86"/>
      <c r="AC256" s="86"/>
      <c r="AD256" s="86"/>
      <c r="AE256" s="86"/>
      <c r="AF256" s="86"/>
      <c r="AG256" s="86"/>
      <c r="AH256" s="86"/>
      <c r="AI256" s="86"/>
      <c r="AJ256" s="86"/>
      <c r="AK256" s="86"/>
      <c r="AL256" s="86"/>
      <c r="AM256" s="86"/>
      <c r="AN256" s="86"/>
      <c r="AO256" s="86"/>
      <c r="AP256" s="86"/>
      <c r="AQ256" s="86"/>
      <c r="AR256" s="86"/>
      <c r="AS256" s="86"/>
      <c r="AT256" s="86"/>
      <c r="AU256" s="86"/>
      <c r="AV256" s="86"/>
      <c r="AW256" s="86"/>
      <c r="AX256" s="86"/>
      <c r="AY256" s="86"/>
      <c r="AZ256" s="86"/>
      <c r="BA256" s="86"/>
      <c r="BB256" s="95" t="s">
        <v>65</v>
      </c>
      <c r="BC256" s="95">
        <v>36</v>
      </c>
    </row>
    <row r="257" spans="1:55" x14ac:dyDescent="0.2">
      <c r="A257" s="94">
        <f>COUNTIF(A12:G12,"36")</f>
        <v>0</v>
      </c>
      <c r="B257" s="94">
        <f>COUNTIF(A15:G15,"36")</f>
        <v>0</v>
      </c>
      <c r="C257" s="94">
        <f>COUNTIF(A18:G18,"36")</f>
        <v>0</v>
      </c>
      <c r="D257" s="94">
        <f>COUNTIF(A21:G21,"36")</f>
        <v>0</v>
      </c>
      <c r="E257" s="94">
        <f>COUNTIF(A24:G24,"36")</f>
        <v>0</v>
      </c>
      <c r="F257" s="94">
        <f>COUNTIF(A27:G27,"36")</f>
        <v>0</v>
      </c>
      <c r="G257" s="94">
        <f>COUNTIF(A30:G30,"36")</f>
        <v>0</v>
      </c>
      <c r="H257" s="94">
        <f>COUNTIF(A33:G33,"36")</f>
        <v>0</v>
      </c>
      <c r="I257" s="94">
        <f>COUNTIF(A36:G36,"36")</f>
        <v>0</v>
      </c>
      <c r="J257" s="94">
        <f>COUNTIF(A39:G39,"36")</f>
        <v>0</v>
      </c>
      <c r="K257" s="94">
        <f>COUNTIF(A42:G42,"36")</f>
        <v>0</v>
      </c>
      <c r="L257" s="94">
        <f>COUNTIF(A45:G45,"36")</f>
        <v>0</v>
      </c>
      <c r="M257" s="94">
        <f>COUNTIF(A48:G48,"36")</f>
        <v>0</v>
      </c>
      <c r="N257" s="94">
        <f>COUNTIF(A51:G51,"36")</f>
        <v>0</v>
      </c>
      <c r="O257" s="94">
        <f>COUNTIF($A$54:$G$54,"36")</f>
        <v>0</v>
      </c>
      <c r="P257" s="94">
        <f>COUNTIF($A$57:$G$57,"36")</f>
        <v>0</v>
      </c>
      <c r="Q257" s="94">
        <f>COUNTIF($A$60:$G$60,"36")</f>
        <v>0</v>
      </c>
      <c r="R257" s="94">
        <f>COUNTIF($A$63:$G$63,"36")</f>
        <v>0</v>
      </c>
      <c r="S257" s="94">
        <f>COUNTIF($A$66:$G$66,"36")</f>
        <v>0</v>
      </c>
      <c r="T257" s="94">
        <f>COUNTIF($A$69:$G$69,"36")</f>
        <v>0</v>
      </c>
      <c r="U257" s="94">
        <f>COUNTIF($A$72:$G$72,"36")</f>
        <v>0</v>
      </c>
      <c r="V257" s="94">
        <f>COUNTIF($A$75:$G$75,"36")</f>
        <v>0</v>
      </c>
      <c r="W257" s="94">
        <f>COUNTIF($A$78:$G$78,"36")</f>
        <v>0</v>
      </c>
      <c r="X257" s="94">
        <f>COUNTIF($A$81:$G$81,"36")</f>
        <v>0</v>
      </c>
      <c r="Y257" s="94">
        <f>COUNTIF($A$84:$G$84,"36")</f>
        <v>0</v>
      </c>
      <c r="Z257" s="94">
        <f>COUNTIF($A$87:$G$87,"36")</f>
        <v>0</v>
      </c>
      <c r="AA257" s="94">
        <f>COUNTIF($A$90:$G$90,"36")</f>
        <v>0</v>
      </c>
      <c r="AB257" s="94">
        <f>COUNTIF($A$93:$G$93,"36")</f>
        <v>0</v>
      </c>
      <c r="AC257" s="94">
        <f>COUNTIF($A$96:$G$96,"36")</f>
        <v>0</v>
      </c>
      <c r="AD257" s="94">
        <f>COUNTIF($A$99:$G$99,"36")</f>
        <v>0</v>
      </c>
      <c r="AE257" s="94">
        <f>COUNTIF($A$102:$G$102,"36")</f>
        <v>0</v>
      </c>
      <c r="AF257" s="94">
        <f>COUNTIF($A$105:$G$105,"36")</f>
        <v>0</v>
      </c>
      <c r="AG257" s="94">
        <f>COUNTIF($A$108:$G$108,"36")</f>
        <v>0</v>
      </c>
      <c r="AH257" s="94">
        <f>COUNTIF($A$111:$G$111,"36")</f>
        <v>0</v>
      </c>
      <c r="AI257" s="94">
        <f>COUNTIF($A$114:$G$114,"36")</f>
        <v>0</v>
      </c>
      <c r="AJ257" s="94">
        <f>COUNTIF($A$117:$G$117,"36")</f>
        <v>0</v>
      </c>
      <c r="AK257" s="94">
        <f>COUNTIF($A$120:$G$120,"36")</f>
        <v>0</v>
      </c>
      <c r="AL257" s="94">
        <f>COUNTIF($A$123:$G$123,"36")</f>
        <v>0</v>
      </c>
      <c r="AM257" s="94">
        <f>COUNTIF($A$126:$G$126,"36")</f>
        <v>0</v>
      </c>
      <c r="AN257" s="94">
        <f>COUNTIF($A$129:$G$129,"36")</f>
        <v>0</v>
      </c>
      <c r="AO257" s="94">
        <f>COUNTIF($A$132:$G$132,"36")</f>
        <v>0</v>
      </c>
      <c r="AP257" s="94">
        <f>COUNTIF($A$135:$G$135,"36")</f>
        <v>0</v>
      </c>
      <c r="AQ257" s="94">
        <f>COUNTIF($A$138:$G$138,"36")</f>
        <v>0</v>
      </c>
      <c r="AR257" s="94">
        <f>COUNTIF($A$141:$G$141,"36")</f>
        <v>0</v>
      </c>
      <c r="AS257" s="94">
        <f>COUNTIF($A$144:$G$144,"36")</f>
        <v>0</v>
      </c>
      <c r="AT257" s="94">
        <f>COUNTIF($A$147:$G$147,"36")</f>
        <v>0</v>
      </c>
      <c r="AU257" s="94">
        <f>COUNTIF($A$150:$G$150,"36")</f>
        <v>0</v>
      </c>
      <c r="AV257" s="94">
        <f>COUNTIF($A$153:$G$153,"36")</f>
        <v>0</v>
      </c>
      <c r="AW257" s="94">
        <f>COUNTIF($A$156:$G$156,"36")</f>
        <v>0</v>
      </c>
      <c r="AX257" s="94">
        <f>COUNTIF($A$159:$G$159,"36")</f>
        <v>0</v>
      </c>
      <c r="AY257" s="94">
        <f>COUNTIF($A$162:$G$162,"36")</f>
        <v>0</v>
      </c>
      <c r="AZ257" s="94">
        <f>COUNTIF($A$165:$G$165,"36")</f>
        <v>0</v>
      </c>
      <c r="BA257" s="94">
        <f>COUNTIF($A$168:$G$168,"36")</f>
        <v>0</v>
      </c>
      <c r="BB257" s="96">
        <f>SUM(A257:BA257)</f>
        <v>0</v>
      </c>
      <c r="BC257" s="97">
        <f>BB257/360</f>
        <v>0</v>
      </c>
    </row>
    <row r="258" spans="1:55" ht="38.25" x14ac:dyDescent="0.2">
      <c r="A258" s="94" t="s">
        <v>18</v>
      </c>
      <c r="B258" s="94"/>
      <c r="C258" s="94"/>
      <c r="D258" s="94"/>
      <c r="E258" s="94"/>
      <c r="F258" s="94"/>
      <c r="G258" s="94"/>
      <c r="H258" s="94"/>
      <c r="I258" s="94"/>
      <c r="J258" s="94"/>
      <c r="K258" s="94"/>
      <c r="L258" s="94"/>
      <c r="M258" s="94"/>
      <c r="N258" s="94"/>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6"/>
      <c r="AO258" s="86"/>
      <c r="AP258" s="86"/>
      <c r="AQ258" s="86"/>
      <c r="AR258" s="86"/>
      <c r="AS258" s="86"/>
      <c r="AT258" s="86"/>
      <c r="AU258" s="86"/>
      <c r="AV258" s="86"/>
      <c r="AW258" s="86"/>
      <c r="AX258" s="86"/>
      <c r="AY258" s="86"/>
      <c r="AZ258" s="86"/>
      <c r="BA258" s="86"/>
      <c r="BB258" s="95" t="s">
        <v>66</v>
      </c>
      <c r="BC258" s="95">
        <v>37</v>
      </c>
    </row>
    <row r="259" spans="1:55" x14ac:dyDescent="0.2">
      <c r="A259" s="94">
        <f>COUNTIF(A12:G12,"37")</f>
        <v>0</v>
      </c>
      <c r="B259" s="94">
        <f>COUNTIF(A15:G15,"37")</f>
        <v>0</v>
      </c>
      <c r="C259" s="94">
        <f>COUNTIF(A18:G18,"37")</f>
        <v>0</v>
      </c>
      <c r="D259" s="94">
        <f>COUNTIF(A21:G21,"37")</f>
        <v>0</v>
      </c>
      <c r="E259" s="94">
        <f>COUNTIF(A24:G24,"37")</f>
        <v>0</v>
      </c>
      <c r="F259" s="94">
        <f>COUNTIF(A27:G27,"37")</f>
        <v>0</v>
      </c>
      <c r="G259" s="94">
        <f>COUNTIF(A30:G30,"37")</f>
        <v>0</v>
      </c>
      <c r="H259" s="94">
        <f>COUNTIF(A33:G33,"37")</f>
        <v>0</v>
      </c>
      <c r="I259" s="94">
        <f>COUNTIF(A36:G36,"37")</f>
        <v>0</v>
      </c>
      <c r="J259" s="94">
        <f>COUNTIF(A39:G39,"37")</f>
        <v>0</v>
      </c>
      <c r="K259" s="94">
        <f>COUNTIF(A42:G42,"37")</f>
        <v>0</v>
      </c>
      <c r="L259" s="94">
        <f>COUNTIF(A45:G45,"37")</f>
        <v>0</v>
      </c>
      <c r="M259" s="94">
        <f>COUNTIF(A48:G48,"37")</f>
        <v>0</v>
      </c>
      <c r="N259" s="94">
        <f>COUNTIF(A51:G51,"37")</f>
        <v>0</v>
      </c>
      <c r="O259" s="94">
        <f>COUNTIF($A$54:$G$54,"37")</f>
        <v>0</v>
      </c>
      <c r="P259" s="94">
        <f>COUNTIF($A$57:$G$57,"37")</f>
        <v>0</v>
      </c>
      <c r="Q259" s="94">
        <f>COUNTIF($A$60:$G$60,"37")</f>
        <v>0</v>
      </c>
      <c r="R259" s="94">
        <f>COUNTIF($A$63:$G$63,"37")</f>
        <v>0</v>
      </c>
      <c r="S259" s="94">
        <f>COUNTIF($A$66:$G$66,"37")</f>
        <v>0</v>
      </c>
      <c r="T259" s="94">
        <f>COUNTIF($A$69:$G$69,"37")</f>
        <v>0</v>
      </c>
      <c r="U259" s="94">
        <f>COUNTIF($A$72:$G$72,"37")</f>
        <v>0</v>
      </c>
      <c r="V259" s="94">
        <f>COUNTIF($A$75:$G$75,"37")</f>
        <v>0</v>
      </c>
      <c r="W259" s="94">
        <f>COUNTIF($A$78:$G$78,"37")</f>
        <v>0</v>
      </c>
      <c r="X259" s="94">
        <f>COUNTIF($A$81:$G$81,"37")</f>
        <v>0</v>
      </c>
      <c r="Y259" s="94">
        <f>COUNTIF($A$84:$G$84,"37")</f>
        <v>0</v>
      </c>
      <c r="Z259" s="94">
        <f>COUNTIF($A$87:$G$87,"37")</f>
        <v>0</v>
      </c>
      <c r="AA259" s="94">
        <f>COUNTIF($A$90:$G$90,"37")</f>
        <v>0</v>
      </c>
      <c r="AB259" s="94">
        <f>COUNTIF($A$93:$G$93,"37")</f>
        <v>0</v>
      </c>
      <c r="AC259" s="94">
        <f>COUNTIF($A$96:$G$96,"37")</f>
        <v>0</v>
      </c>
      <c r="AD259" s="94">
        <f>COUNTIF($A$99:$G$99,"37")</f>
        <v>0</v>
      </c>
      <c r="AE259" s="94">
        <f>COUNTIF($A$102:$G$102,"37")</f>
        <v>0</v>
      </c>
      <c r="AF259" s="94">
        <f>COUNTIF($A$105:$G$105,"37")</f>
        <v>0</v>
      </c>
      <c r="AG259" s="94">
        <f>COUNTIF($A$108:$G$108,"37")</f>
        <v>0</v>
      </c>
      <c r="AH259" s="94">
        <f>COUNTIF($A$111:$G$111,"37")</f>
        <v>0</v>
      </c>
      <c r="AI259" s="94">
        <f>COUNTIF($A$114:$G$114,"37")</f>
        <v>0</v>
      </c>
      <c r="AJ259" s="94">
        <f>COUNTIF($A$117:$G$117,"37")</f>
        <v>0</v>
      </c>
      <c r="AK259" s="94">
        <f>COUNTIF($A$120:$G$120,"37")</f>
        <v>0</v>
      </c>
      <c r="AL259" s="94">
        <f>COUNTIF($A$123:$G$123,"37")</f>
        <v>0</v>
      </c>
      <c r="AM259" s="94">
        <f>COUNTIF($A$126:$G$126,"37")</f>
        <v>0</v>
      </c>
      <c r="AN259" s="94">
        <f>COUNTIF($A$129:$G$129,"37")</f>
        <v>0</v>
      </c>
      <c r="AO259" s="94">
        <f>COUNTIF($A$132:$G$132,"37")</f>
        <v>0</v>
      </c>
      <c r="AP259" s="94">
        <f>COUNTIF($A$135:$G$135,"37")</f>
        <v>0</v>
      </c>
      <c r="AQ259" s="94">
        <f>COUNTIF($A$138:$G$138,"37")</f>
        <v>0</v>
      </c>
      <c r="AR259" s="94">
        <f>COUNTIF($A$141:$G$141,"37")</f>
        <v>0</v>
      </c>
      <c r="AS259" s="94">
        <f>COUNTIF($A$144:$G$144,"37")</f>
        <v>0</v>
      </c>
      <c r="AT259" s="94">
        <f>COUNTIF($A$147:$G$147,"37")</f>
        <v>0</v>
      </c>
      <c r="AU259" s="94">
        <f>COUNTIF($A$150:$G$150,"37")</f>
        <v>0</v>
      </c>
      <c r="AV259" s="94">
        <f>COUNTIF($A$153:$G$153,"37")</f>
        <v>0</v>
      </c>
      <c r="AW259" s="94">
        <f>COUNTIF($A$156:$G$156,"37")</f>
        <v>0</v>
      </c>
      <c r="AX259" s="94">
        <f>COUNTIF($A$159:$G$159,"37")</f>
        <v>0</v>
      </c>
      <c r="AY259" s="94">
        <f>COUNTIF($A$162:$G$162,"37")</f>
        <v>0</v>
      </c>
      <c r="AZ259" s="94">
        <f>COUNTIF($A$165:$G$165,"37")</f>
        <v>0</v>
      </c>
      <c r="BA259" s="94">
        <f>COUNTIF($A$168:$G$168,"37")</f>
        <v>0</v>
      </c>
      <c r="BB259" s="96">
        <f>SUM(A259:BA259)</f>
        <v>0</v>
      </c>
      <c r="BC259" s="97">
        <f>BB259/360</f>
        <v>0</v>
      </c>
    </row>
    <row r="260" spans="1:55" ht="38.25" x14ac:dyDescent="0.2">
      <c r="A260" s="94" t="s">
        <v>19</v>
      </c>
      <c r="B260" s="94"/>
      <c r="C260" s="94"/>
      <c r="D260" s="94"/>
      <c r="E260" s="94"/>
      <c r="F260" s="94"/>
      <c r="G260" s="94"/>
      <c r="H260" s="94"/>
      <c r="I260" s="94"/>
      <c r="J260" s="94"/>
      <c r="K260" s="94"/>
      <c r="L260" s="94"/>
      <c r="M260" s="94"/>
      <c r="N260" s="94"/>
      <c r="O260" s="86"/>
      <c r="P260" s="86"/>
      <c r="Q260" s="86"/>
      <c r="R260" s="86"/>
      <c r="S260" s="86"/>
      <c r="T260" s="86"/>
      <c r="U260" s="86"/>
      <c r="V260" s="86"/>
      <c r="W260" s="86"/>
      <c r="X260" s="86"/>
      <c r="Y260" s="86"/>
      <c r="Z260" s="86"/>
      <c r="AA260" s="86"/>
      <c r="AB260" s="86"/>
      <c r="AC260" s="86"/>
      <c r="AD260" s="86"/>
      <c r="AE260" s="86"/>
      <c r="AF260" s="86"/>
      <c r="AG260" s="86"/>
      <c r="AH260" s="86"/>
      <c r="AI260" s="86"/>
      <c r="AJ260" s="86"/>
      <c r="AK260" s="86"/>
      <c r="AL260" s="86"/>
      <c r="AM260" s="86"/>
      <c r="AN260" s="86"/>
      <c r="AO260" s="86"/>
      <c r="AP260" s="86"/>
      <c r="AQ260" s="86"/>
      <c r="AR260" s="86"/>
      <c r="AS260" s="86"/>
      <c r="AT260" s="86"/>
      <c r="AU260" s="86"/>
      <c r="AV260" s="86"/>
      <c r="AW260" s="86"/>
      <c r="AX260" s="86"/>
      <c r="AY260" s="86"/>
      <c r="AZ260" s="86"/>
      <c r="BA260" s="86"/>
      <c r="BB260" s="95" t="s">
        <v>67</v>
      </c>
      <c r="BC260" s="95">
        <v>38</v>
      </c>
    </row>
    <row r="261" spans="1:55" x14ac:dyDescent="0.2">
      <c r="A261" s="94">
        <f>COUNTIF(A12:G12,"38")</f>
        <v>0</v>
      </c>
      <c r="B261" s="94">
        <f>COUNTIF(A15:G15,"38")</f>
        <v>0</v>
      </c>
      <c r="C261" s="94">
        <f>COUNTIF(A18:G18,"38")</f>
        <v>0</v>
      </c>
      <c r="D261" s="94">
        <f>COUNTIF(A21:G21,"38")</f>
        <v>0</v>
      </c>
      <c r="E261" s="94">
        <f>COUNTIF(A24:G24,"38")</f>
        <v>0</v>
      </c>
      <c r="F261" s="94">
        <f>COUNTIF(A27:G27,"38")</f>
        <v>0</v>
      </c>
      <c r="G261" s="94">
        <f>COUNTIF(A30:G30,"38")</f>
        <v>0</v>
      </c>
      <c r="H261" s="94">
        <f>COUNTIF(A33:G33,"38")</f>
        <v>0</v>
      </c>
      <c r="I261" s="94">
        <f>COUNTIF(A36:G36,"38")</f>
        <v>0</v>
      </c>
      <c r="J261" s="94">
        <f>COUNTIF(A39:G39,"38")</f>
        <v>0</v>
      </c>
      <c r="K261" s="94">
        <f>COUNTIF(A42:G42,"38")</f>
        <v>0</v>
      </c>
      <c r="L261" s="94">
        <f>COUNTIF(A45:G45,"38")</f>
        <v>0</v>
      </c>
      <c r="M261" s="94">
        <f>COUNTIF(A48:G48,"38")</f>
        <v>0</v>
      </c>
      <c r="N261" s="94">
        <f>COUNTIF(A51:G51,"38")</f>
        <v>0</v>
      </c>
      <c r="O261" s="94">
        <f>COUNTIF($A$54:$G$54,"38")</f>
        <v>0</v>
      </c>
      <c r="P261" s="94">
        <f>COUNTIF($A$57:$G$57,"38")</f>
        <v>0</v>
      </c>
      <c r="Q261" s="94">
        <f>COUNTIF($A$60:$G$60,"38")</f>
        <v>0</v>
      </c>
      <c r="R261" s="94">
        <f>COUNTIF($A$63:$G$63,"38")</f>
        <v>0</v>
      </c>
      <c r="S261" s="94">
        <f>COUNTIF($A$66:$G$66,"38")</f>
        <v>0</v>
      </c>
      <c r="T261" s="94">
        <f>COUNTIF($A$69:$G$69,"38")</f>
        <v>0</v>
      </c>
      <c r="U261" s="94">
        <f>COUNTIF($A$72:$G$72,"38")</f>
        <v>0</v>
      </c>
      <c r="V261" s="94">
        <f>COUNTIF($A$75:$G$75,"38")</f>
        <v>0</v>
      </c>
      <c r="W261" s="94">
        <f>COUNTIF($A$78:$G$78,"38")</f>
        <v>0</v>
      </c>
      <c r="X261" s="94">
        <f>COUNTIF($A$81:$G$81,"38")</f>
        <v>0</v>
      </c>
      <c r="Y261" s="94">
        <f>COUNTIF($A$84:$G$84,"38")</f>
        <v>0</v>
      </c>
      <c r="Z261" s="94">
        <f>COUNTIF($A$87:$G$87,"38")</f>
        <v>0</v>
      </c>
      <c r="AA261" s="94">
        <f>COUNTIF($A$90:$G$90,"38")</f>
        <v>0</v>
      </c>
      <c r="AB261" s="94">
        <f>COUNTIF($A$93:$G$93,"38")</f>
        <v>0</v>
      </c>
      <c r="AC261" s="94">
        <f>COUNTIF($A$96:$G$96,"38")</f>
        <v>0</v>
      </c>
      <c r="AD261" s="94">
        <f>COUNTIF($A$99:$G$99,"38")</f>
        <v>0</v>
      </c>
      <c r="AE261" s="94">
        <f>COUNTIF($A$102:$G$102,"38")</f>
        <v>0</v>
      </c>
      <c r="AF261" s="94">
        <f>COUNTIF($A$105:$G$105,"38")</f>
        <v>0</v>
      </c>
      <c r="AG261" s="94">
        <f>COUNTIF($A$108:$G$108,"38")</f>
        <v>0</v>
      </c>
      <c r="AH261" s="94">
        <f>COUNTIF($A$111:$G$111,"38")</f>
        <v>0</v>
      </c>
      <c r="AI261" s="94">
        <f>COUNTIF($A$114:$G$114,"38")</f>
        <v>0</v>
      </c>
      <c r="AJ261" s="94">
        <f>COUNTIF($A$117:$G$117,"38")</f>
        <v>0</v>
      </c>
      <c r="AK261" s="94">
        <f>COUNTIF($A$120:$G$120,"38")</f>
        <v>0</v>
      </c>
      <c r="AL261" s="94">
        <f>COUNTIF($A$123:$G$123,"38")</f>
        <v>0</v>
      </c>
      <c r="AM261" s="94">
        <f>COUNTIF($A$126:$G$126,"38")</f>
        <v>0</v>
      </c>
      <c r="AN261" s="94">
        <f>COUNTIF($A$129:$G$129,"38")</f>
        <v>0</v>
      </c>
      <c r="AO261" s="94">
        <f>COUNTIF($A$132:$G$132,"38")</f>
        <v>0</v>
      </c>
      <c r="AP261" s="94">
        <f>COUNTIF($A$135:$G$135,"38")</f>
        <v>0</v>
      </c>
      <c r="AQ261" s="94">
        <f>COUNTIF($A$138:$G$138,"38")</f>
        <v>0</v>
      </c>
      <c r="AR261" s="94">
        <f>COUNTIF($A$141:$G$141,"38")</f>
        <v>0</v>
      </c>
      <c r="AS261" s="94">
        <f>COUNTIF($A$144:$G$144,"38")</f>
        <v>0</v>
      </c>
      <c r="AT261" s="94">
        <f>COUNTIF($A$147:$G$147,"38")</f>
        <v>0</v>
      </c>
      <c r="AU261" s="94">
        <f>COUNTIF($A$150:$G$150,"38")</f>
        <v>0</v>
      </c>
      <c r="AV261" s="94">
        <f>COUNTIF($A$153:$G$153,"38")</f>
        <v>0</v>
      </c>
      <c r="AW261" s="94">
        <f>COUNTIF($A$156:$G$156,"38")</f>
        <v>0</v>
      </c>
      <c r="AX261" s="94">
        <f>COUNTIF($A$159:$G$159,"38")</f>
        <v>0</v>
      </c>
      <c r="AY261" s="94">
        <f>COUNTIF($A$162:$G$162,"38")</f>
        <v>0</v>
      </c>
      <c r="AZ261" s="94">
        <f>COUNTIF($A$165:$G$165,"38")</f>
        <v>0</v>
      </c>
      <c r="BA261" s="94">
        <f>COUNTIF($A$168:$G$168,"38")</f>
        <v>0</v>
      </c>
      <c r="BB261" s="96">
        <f>SUM(A261:BA261)</f>
        <v>0</v>
      </c>
      <c r="BC261" s="97">
        <f>BB261/360</f>
        <v>0</v>
      </c>
    </row>
    <row r="262" spans="1:55" ht="38.25" x14ac:dyDescent="0.2">
      <c r="A262" s="190" t="s">
        <v>20</v>
      </c>
      <c r="B262" s="94"/>
      <c r="C262" s="94"/>
      <c r="D262" s="94"/>
      <c r="E262" s="94"/>
      <c r="F262" s="94"/>
      <c r="G262" s="94"/>
      <c r="H262" s="94"/>
      <c r="I262" s="94"/>
      <c r="J262" s="94"/>
      <c r="K262" s="94"/>
      <c r="L262" s="94"/>
      <c r="M262" s="94"/>
      <c r="N262" s="94"/>
      <c r="O262" s="86"/>
      <c r="P262" s="86"/>
      <c r="Q262" s="86"/>
      <c r="R262" s="86"/>
      <c r="S262" s="86"/>
      <c r="T262" s="86"/>
      <c r="U262" s="86"/>
      <c r="V262" s="86"/>
      <c r="W262" s="86"/>
      <c r="X262" s="86"/>
      <c r="Y262" s="86"/>
      <c r="Z262" s="86"/>
      <c r="AA262" s="86"/>
      <c r="AB262" s="86"/>
      <c r="AC262" s="86"/>
      <c r="AD262" s="86"/>
      <c r="AE262" s="86"/>
      <c r="AF262" s="86"/>
      <c r="AG262" s="86"/>
      <c r="AH262" s="86"/>
      <c r="AI262" s="86"/>
      <c r="AJ262" s="86"/>
      <c r="AK262" s="86"/>
      <c r="AL262" s="86"/>
      <c r="AM262" s="86"/>
      <c r="AN262" s="86"/>
      <c r="AO262" s="86"/>
      <c r="AP262" s="86"/>
      <c r="AQ262" s="86"/>
      <c r="AR262" s="86"/>
      <c r="AS262" s="86"/>
      <c r="AT262" s="86"/>
      <c r="AU262" s="86"/>
      <c r="AV262" s="86"/>
      <c r="AW262" s="86"/>
      <c r="AX262" s="86"/>
      <c r="AY262" s="86"/>
      <c r="AZ262" s="86"/>
      <c r="BA262" s="86"/>
      <c r="BB262" s="95" t="s">
        <v>68</v>
      </c>
      <c r="BC262" s="95">
        <v>39</v>
      </c>
    </row>
    <row r="263" spans="1:55" x14ac:dyDescent="0.2">
      <c r="A263" s="190">
        <f>COUNTIF(A12:G12,"39")</f>
        <v>0</v>
      </c>
      <c r="B263" s="94">
        <f>COUNTIF(A15:G15,"39")</f>
        <v>0</v>
      </c>
      <c r="C263" s="94">
        <f>COUNTIF(A18:G18,"39")</f>
        <v>0</v>
      </c>
      <c r="D263" s="94">
        <f>COUNTIF(A21:G21,"39")</f>
        <v>0</v>
      </c>
      <c r="E263" s="94">
        <f>COUNTIF(A24:G24,"39")</f>
        <v>0</v>
      </c>
      <c r="F263" s="94">
        <f>COUNTIF(A27:G27,"39")</f>
        <v>0</v>
      </c>
      <c r="G263" s="94">
        <f>COUNTIF(A30:G30,"39")</f>
        <v>0</v>
      </c>
      <c r="H263" s="94">
        <f>COUNTIF(A33:G33,"39")</f>
        <v>0</v>
      </c>
      <c r="I263" s="94">
        <f>COUNTIF(A36:G36,"39")</f>
        <v>0</v>
      </c>
      <c r="J263" s="94">
        <f>COUNTIF(A39:G39,"39")</f>
        <v>0</v>
      </c>
      <c r="K263" s="94">
        <f>COUNTIF(A42:G42,"39")</f>
        <v>0</v>
      </c>
      <c r="L263" s="94">
        <f>COUNTIF(A45:G45,"39")</f>
        <v>0</v>
      </c>
      <c r="M263" s="94">
        <f>COUNTIF(A48:G48,"39")</f>
        <v>0</v>
      </c>
      <c r="N263" s="94">
        <f>COUNTIF(A51:G51,"39")</f>
        <v>0</v>
      </c>
      <c r="O263" s="94">
        <f>COUNTIF($A$54:$G$54,"39")</f>
        <v>0</v>
      </c>
      <c r="P263" s="94">
        <f>COUNTIF($A$57:$G$57,"39")</f>
        <v>0</v>
      </c>
      <c r="Q263" s="94">
        <f>COUNTIF($A$60:$G$60,"39")</f>
        <v>0</v>
      </c>
      <c r="R263" s="94">
        <f>COUNTIF($A$63:$G$63,"39")</f>
        <v>0</v>
      </c>
      <c r="S263" s="94">
        <f>COUNTIF($A$66:$G$66,"39")</f>
        <v>0</v>
      </c>
      <c r="T263" s="94">
        <f>COUNTIF($A$69:$G$69,"39")</f>
        <v>0</v>
      </c>
      <c r="U263" s="94">
        <f>COUNTIF($A$72:$G$72,"39")</f>
        <v>0</v>
      </c>
      <c r="V263" s="94">
        <f>COUNTIF($A$75:$G$75,"39")</f>
        <v>0</v>
      </c>
      <c r="W263" s="94">
        <f>COUNTIF($A$78:$G$78,"39")</f>
        <v>0</v>
      </c>
      <c r="X263" s="94">
        <f>COUNTIF($A$81:$G$81,"39")</f>
        <v>0</v>
      </c>
      <c r="Y263" s="94">
        <f>COUNTIF($A$84:$G$84,"39")</f>
        <v>0</v>
      </c>
      <c r="Z263" s="94">
        <f>COUNTIF($A$87:$G$87,"39")</f>
        <v>0</v>
      </c>
      <c r="AA263" s="94">
        <f>COUNTIF($A$90:$G$90,"39")</f>
        <v>0</v>
      </c>
      <c r="AB263" s="94">
        <f>COUNTIF($A$93:$G$93,"39")</f>
        <v>0</v>
      </c>
      <c r="AC263" s="94">
        <f>COUNTIF($A$96:$G$96,"39")</f>
        <v>0</v>
      </c>
      <c r="AD263" s="94">
        <f>COUNTIF($A$99:$G$99,"39")</f>
        <v>0</v>
      </c>
      <c r="AE263" s="94">
        <f>COUNTIF($A$102:$G$102,"39")</f>
        <v>0</v>
      </c>
      <c r="AF263" s="94">
        <f>COUNTIF($A$105:$G$105,"39")</f>
        <v>0</v>
      </c>
      <c r="AG263" s="94">
        <f>COUNTIF($A$108:$G$108,"39")</f>
        <v>0</v>
      </c>
      <c r="AH263" s="94">
        <f>COUNTIF($A$111:$G$111,"39")</f>
        <v>0</v>
      </c>
      <c r="AI263" s="94">
        <f>COUNTIF($A$114:$G$114,"39")</f>
        <v>0</v>
      </c>
      <c r="AJ263" s="94">
        <f>COUNTIF($A$117:$G$117,"39")</f>
        <v>0</v>
      </c>
      <c r="AK263" s="94">
        <f>COUNTIF($A$120:$G$120,"39")</f>
        <v>0</v>
      </c>
      <c r="AL263" s="94">
        <f>COUNTIF($A$123:$G$123,"39")</f>
        <v>0</v>
      </c>
      <c r="AM263" s="94">
        <f>COUNTIF($A$126:$G$126,"39")</f>
        <v>0</v>
      </c>
      <c r="AN263" s="94">
        <f>COUNTIF($A$129:$G$129,"39")</f>
        <v>0</v>
      </c>
      <c r="AO263" s="94">
        <f>COUNTIF($A$132:$G$132,"39")</f>
        <v>0</v>
      </c>
      <c r="AP263" s="94">
        <f>COUNTIF($A$135:$G$135,"39")</f>
        <v>0</v>
      </c>
      <c r="AQ263" s="94">
        <f>COUNTIF($A$138:$G$138,"39")</f>
        <v>0</v>
      </c>
      <c r="AR263" s="94">
        <f>COUNTIF($A$141:$G$141,"39")</f>
        <v>0</v>
      </c>
      <c r="AS263" s="94">
        <f>COUNTIF($A$144:$G$144,"39")</f>
        <v>0</v>
      </c>
      <c r="AT263" s="94">
        <f>COUNTIF($A$147:$G$147,"39")</f>
        <v>0</v>
      </c>
      <c r="AU263" s="94">
        <f>COUNTIF($A$150:$G$150,"39")</f>
        <v>0</v>
      </c>
      <c r="AV263" s="94">
        <f>COUNTIF($A$153:$G$153,"39")</f>
        <v>0</v>
      </c>
      <c r="AW263" s="94">
        <f>COUNTIF($A$156:$G$156,"39")</f>
        <v>0</v>
      </c>
      <c r="AX263" s="94">
        <f>COUNTIF($A$159:$G$159,"39")</f>
        <v>0</v>
      </c>
      <c r="AY263" s="94">
        <f>COUNTIF($A$162:$G$162,"39")</f>
        <v>0</v>
      </c>
      <c r="AZ263" s="94">
        <f>COUNTIF($A$165:$G$165,"39")</f>
        <v>0</v>
      </c>
      <c r="BA263" s="94">
        <f>COUNTIF($A$168:$G$168,"39")</f>
        <v>0</v>
      </c>
      <c r="BB263" s="96">
        <f>SUM(A263:BA263)</f>
        <v>0</v>
      </c>
      <c r="BC263" s="97">
        <f>BB263/360</f>
        <v>0</v>
      </c>
    </row>
    <row r="264" spans="1:55" ht="38.25" x14ac:dyDescent="0.2">
      <c r="A264" s="94" t="s">
        <v>21</v>
      </c>
      <c r="B264" s="94"/>
      <c r="C264" s="94"/>
      <c r="D264" s="94"/>
      <c r="E264" s="94"/>
      <c r="F264" s="94"/>
      <c r="G264" s="94"/>
      <c r="H264" s="94"/>
      <c r="I264" s="94"/>
      <c r="J264" s="94"/>
      <c r="K264" s="94"/>
      <c r="L264" s="94"/>
      <c r="M264" s="94"/>
      <c r="N264" s="94"/>
      <c r="O264" s="86"/>
      <c r="P264" s="86"/>
      <c r="Q264" s="86"/>
      <c r="R264" s="86"/>
      <c r="S264" s="86"/>
      <c r="T264" s="86"/>
      <c r="U264" s="86"/>
      <c r="V264" s="86"/>
      <c r="W264" s="86"/>
      <c r="X264" s="86"/>
      <c r="Y264" s="86"/>
      <c r="Z264" s="86"/>
      <c r="AA264" s="86"/>
      <c r="AB264" s="86"/>
      <c r="AC264" s="86"/>
      <c r="AD264" s="86"/>
      <c r="AE264" s="86"/>
      <c r="AF264" s="86"/>
      <c r="AG264" s="86"/>
      <c r="AH264" s="86"/>
      <c r="AI264" s="86"/>
      <c r="AJ264" s="86"/>
      <c r="AK264" s="86"/>
      <c r="AL264" s="86"/>
      <c r="AM264" s="86"/>
      <c r="AN264" s="86"/>
      <c r="AO264" s="86"/>
      <c r="AP264" s="86"/>
      <c r="AQ264" s="86"/>
      <c r="AR264" s="86"/>
      <c r="AS264" s="86"/>
      <c r="AT264" s="86"/>
      <c r="AU264" s="86"/>
      <c r="AV264" s="86"/>
      <c r="AW264" s="86"/>
      <c r="AX264" s="86"/>
      <c r="AY264" s="86"/>
      <c r="AZ264" s="86"/>
      <c r="BA264" s="86"/>
      <c r="BB264" s="95" t="s">
        <v>12</v>
      </c>
      <c r="BC264" s="95">
        <v>40</v>
      </c>
    </row>
    <row r="265" spans="1:55" x14ac:dyDescent="0.2">
      <c r="A265" s="190">
        <f>COUNTIF(A12:G12,"40")</f>
        <v>0</v>
      </c>
      <c r="B265" s="94">
        <f>COUNTIF(A15:G15,"40")</f>
        <v>0</v>
      </c>
      <c r="C265" s="94">
        <f>COUNTIF(A18:G18,"40")</f>
        <v>0</v>
      </c>
      <c r="D265" s="94">
        <f>COUNTIF(A21:G21,"40")</f>
        <v>0</v>
      </c>
      <c r="E265" s="94">
        <f>COUNTIF(A24:G24,"40")</f>
        <v>0</v>
      </c>
      <c r="F265" s="94">
        <f>COUNTIF(A27:G27,"40")</f>
        <v>0</v>
      </c>
      <c r="G265" s="94">
        <f>COUNTIF(A30:G30,"40")</f>
        <v>0</v>
      </c>
      <c r="H265" s="94">
        <f>COUNTIF(A33:G33,"40")</f>
        <v>0</v>
      </c>
      <c r="I265" s="94">
        <f>COUNTIF(A36:G36,"40")</f>
        <v>0</v>
      </c>
      <c r="J265" s="94">
        <f>COUNTIF(A39:G39,"40")</f>
        <v>0</v>
      </c>
      <c r="K265" s="94">
        <f>COUNTIF(A42:G42,"40")</f>
        <v>0</v>
      </c>
      <c r="L265" s="94">
        <f>COUNTIF(A45:G45,"40")</f>
        <v>0</v>
      </c>
      <c r="M265" s="94">
        <f>COUNTIF(A48:G48,"40")</f>
        <v>0</v>
      </c>
      <c r="N265" s="94">
        <f>COUNTIF(A51:G51,"40")</f>
        <v>0</v>
      </c>
      <c r="O265" s="94">
        <f>COUNTIF($A$54:$G$54,"40")</f>
        <v>0</v>
      </c>
      <c r="P265" s="94">
        <f>COUNTIF($A$57:$G$57,"40")</f>
        <v>0</v>
      </c>
      <c r="Q265" s="94">
        <f>COUNTIF($A$60:$G$60,"40")</f>
        <v>0</v>
      </c>
      <c r="R265" s="94">
        <f>COUNTIF($A$63:$G$63,"40")</f>
        <v>0</v>
      </c>
      <c r="S265" s="94">
        <f>COUNTIF($A$66:$G$66,"40")</f>
        <v>0</v>
      </c>
      <c r="T265" s="94">
        <f>COUNTIF($A$69:$G$69,"40")</f>
        <v>0</v>
      </c>
      <c r="U265" s="94">
        <f>COUNTIF($A$72:$G$72,"40")</f>
        <v>0</v>
      </c>
      <c r="V265" s="94">
        <f>COUNTIF($A$75:$G$75,"40")</f>
        <v>0</v>
      </c>
      <c r="W265" s="94">
        <f>COUNTIF($A$78:$G$78,"40")</f>
        <v>0</v>
      </c>
      <c r="X265" s="94">
        <f>COUNTIF($A$81:$G$81,"40")</f>
        <v>0</v>
      </c>
      <c r="Y265" s="94">
        <f>COUNTIF($A$84:$G$84,"40")</f>
        <v>0</v>
      </c>
      <c r="Z265" s="94">
        <f>COUNTIF($A$87:$G$87,"40")</f>
        <v>0</v>
      </c>
      <c r="AA265" s="94">
        <f>COUNTIF($A$90:$G$90,"40")</f>
        <v>0</v>
      </c>
      <c r="AB265" s="94">
        <f>COUNTIF($A$93:$G$93,"40")</f>
        <v>0</v>
      </c>
      <c r="AC265" s="94">
        <f>COUNTIF($A$96:$G$96,"40")</f>
        <v>0</v>
      </c>
      <c r="AD265" s="94">
        <f>COUNTIF($A$99:$G$99,"40")</f>
        <v>0</v>
      </c>
      <c r="AE265" s="94">
        <f>COUNTIF($A$102:$G$102,"40")</f>
        <v>0</v>
      </c>
      <c r="AF265" s="94">
        <f>COUNTIF($A$105:$G$105,"40")</f>
        <v>0</v>
      </c>
      <c r="AG265" s="94">
        <f>COUNTIF($A$108:$G$108,"40")</f>
        <v>0</v>
      </c>
      <c r="AH265" s="94">
        <f>COUNTIF($A$111:$G$111,"40")</f>
        <v>0</v>
      </c>
      <c r="AI265" s="94">
        <f>COUNTIF($A$114:$G$114,"40")</f>
        <v>0</v>
      </c>
      <c r="AJ265" s="94">
        <f>COUNTIF($A$117:$G$117,"40")</f>
        <v>0</v>
      </c>
      <c r="AK265" s="94">
        <f>COUNTIF($A$120:$G$120,"40")</f>
        <v>0</v>
      </c>
      <c r="AL265" s="94">
        <f>COUNTIF($A$123:$G$123,"40")</f>
        <v>0</v>
      </c>
      <c r="AM265" s="94">
        <f>COUNTIF($A$126:$G$126,"40")</f>
        <v>0</v>
      </c>
      <c r="AN265" s="94">
        <f>COUNTIF($A$129:$G$129,"40")</f>
        <v>0</v>
      </c>
      <c r="AO265" s="94">
        <f>COUNTIF($A$132:$G$132,"40")</f>
        <v>0</v>
      </c>
      <c r="AP265" s="94">
        <f>COUNTIF($A$135:$G$135,"40")</f>
        <v>0</v>
      </c>
      <c r="AQ265" s="94">
        <f>COUNTIF($A$138:$G$138,"40")</f>
        <v>0</v>
      </c>
      <c r="AR265" s="94">
        <f>COUNTIF($A$141:$G$141,"40")</f>
        <v>0</v>
      </c>
      <c r="AS265" s="94">
        <f>COUNTIF($A$144:$G$144,"40")</f>
        <v>0</v>
      </c>
      <c r="AT265" s="94">
        <f>COUNTIF($A$147:$G$147,"40")</f>
        <v>0</v>
      </c>
      <c r="AU265" s="94">
        <f>COUNTIF($A$150:$G$150,"40")</f>
        <v>0</v>
      </c>
      <c r="AV265" s="94">
        <f>COUNTIF($A$153:$G$153,"40")</f>
        <v>0</v>
      </c>
      <c r="AW265" s="94">
        <f>COUNTIF($A$156:$G$156,"40")</f>
        <v>0</v>
      </c>
      <c r="AX265" s="94">
        <f>COUNTIF($A$159:$G$159,"40")</f>
        <v>0</v>
      </c>
      <c r="AY265" s="94">
        <f>COUNTIF($A$162:$G$162,"40")</f>
        <v>0</v>
      </c>
      <c r="AZ265" s="94">
        <f>COUNTIF($A$165:$G$165,"40")</f>
        <v>0</v>
      </c>
      <c r="BA265" s="94">
        <f>COUNTIF($A$168:$G$168,"40")</f>
        <v>0</v>
      </c>
      <c r="BB265" s="96">
        <f>SUM(A265:BA265)</f>
        <v>0</v>
      </c>
      <c r="BC265" s="97">
        <f>BB265/360</f>
        <v>0</v>
      </c>
    </row>
    <row r="266" spans="1:55" ht="38.25" x14ac:dyDescent="0.2">
      <c r="A266" s="190" t="s">
        <v>75</v>
      </c>
      <c r="B266" s="94"/>
      <c r="C266" s="94"/>
      <c r="D266" s="94"/>
      <c r="E266" s="94"/>
      <c r="F266" s="94"/>
      <c r="G266" s="94"/>
      <c r="H266" s="94"/>
      <c r="I266" s="94"/>
      <c r="J266" s="94"/>
      <c r="K266" s="94"/>
      <c r="L266" s="94"/>
      <c r="M266" s="94"/>
      <c r="N266" s="94"/>
      <c r="O266" s="86"/>
      <c r="P266" s="86"/>
      <c r="Q266" s="86"/>
      <c r="R266" s="86"/>
      <c r="S266" s="86"/>
      <c r="T266" s="86"/>
      <c r="U266" s="86"/>
      <c r="V266" s="86"/>
      <c r="W266" s="86"/>
      <c r="X266" s="86"/>
      <c r="Y266" s="86"/>
      <c r="Z266" s="86"/>
      <c r="AA266" s="86"/>
      <c r="AB266" s="86"/>
      <c r="AC266" s="86"/>
      <c r="AD266" s="86"/>
      <c r="AE266" s="86"/>
      <c r="AF266" s="86"/>
      <c r="AG266" s="86"/>
      <c r="AH266" s="86"/>
      <c r="AI266" s="86"/>
      <c r="AJ266" s="86"/>
      <c r="AK266" s="86"/>
      <c r="AL266" s="86"/>
      <c r="AM266" s="86"/>
      <c r="AN266" s="86"/>
      <c r="AO266" s="86"/>
      <c r="AP266" s="86"/>
      <c r="AQ266" s="86"/>
      <c r="AR266" s="86"/>
      <c r="AS266" s="86"/>
      <c r="AT266" s="86"/>
      <c r="AU266" s="86"/>
      <c r="AV266" s="86"/>
      <c r="AW266" s="86"/>
      <c r="AX266" s="86"/>
      <c r="AY266" s="86"/>
      <c r="AZ266" s="86"/>
      <c r="BA266" s="86"/>
      <c r="BB266" s="95" t="s">
        <v>13</v>
      </c>
      <c r="BC266" s="95">
        <v>41</v>
      </c>
    </row>
    <row r="267" spans="1:55" x14ac:dyDescent="0.2">
      <c r="A267" s="190">
        <f>COUNTIF(A12:G12,"41")</f>
        <v>0</v>
      </c>
      <c r="B267" s="94">
        <f>COUNTIF(A15:G15,"41")</f>
        <v>0</v>
      </c>
      <c r="C267" s="94">
        <f>COUNTIF(A18:G18,"41")</f>
        <v>0</v>
      </c>
      <c r="D267" s="94">
        <f>COUNTIF(A21:G21,"41")</f>
        <v>0</v>
      </c>
      <c r="E267" s="94">
        <f>COUNTIF(A24:G24,"41")</f>
        <v>0</v>
      </c>
      <c r="F267" s="94">
        <f>COUNTIF(A27:G27,"41")</f>
        <v>0</v>
      </c>
      <c r="G267" s="94">
        <f>COUNTIF(A30:G30,"41")</f>
        <v>0</v>
      </c>
      <c r="H267" s="94">
        <f>COUNTIF(A33:G33,"41")</f>
        <v>0</v>
      </c>
      <c r="I267" s="94">
        <f>COUNTIF(A36:G36,"41")</f>
        <v>0</v>
      </c>
      <c r="J267" s="94">
        <f>COUNTIF(A39:G39,"41")</f>
        <v>0</v>
      </c>
      <c r="K267" s="94">
        <f>COUNTIF(A42:G42,"41")</f>
        <v>0</v>
      </c>
      <c r="L267" s="94">
        <f>COUNTIF(A45:G45,"41")</f>
        <v>0</v>
      </c>
      <c r="M267" s="94">
        <f>COUNTIF(A48:G48,"41")</f>
        <v>0</v>
      </c>
      <c r="N267" s="94">
        <f>COUNTIF(A51:G51,"41")</f>
        <v>0</v>
      </c>
      <c r="O267" s="94">
        <f>COUNTIF($A$54:$G$54,"41")</f>
        <v>0</v>
      </c>
      <c r="P267" s="94">
        <f>COUNTIF($A$57:$G$57,"41")</f>
        <v>0</v>
      </c>
      <c r="Q267" s="94">
        <f>COUNTIF($A$60:$G$60,"41")</f>
        <v>0</v>
      </c>
      <c r="R267" s="94">
        <f>COUNTIF($A$63:$G$63,"41")</f>
        <v>0</v>
      </c>
      <c r="S267" s="94">
        <f>COUNTIF($A$66:$G$66,"41")</f>
        <v>0</v>
      </c>
      <c r="T267" s="94">
        <f>COUNTIF($A$69:$G$69,"41")</f>
        <v>0</v>
      </c>
      <c r="U267" s="94">
        <f>COUNTIF($A$72:$G$72,"41")</f>
        <v>0</v>
      </c>
      <c r="V267" s="94">
        <f>COUNTIF($A$75:$G$75,"41")</f>
        <v>0</v>
      </c>
      <c r="W267" s="94">
        <f>COUNTIF($A$78:$G$78,"41")</f>
        <v>0</v>
      </c>
      <c r="X267" s="94">
        <f>COUNTIF($A$81:$G$81,"41")</f>
        <v>0</v>
      </c>
      <c r="Y267" s="94">
        <f>COUNTIF($A$84:$G$84,"41")</f>
        <v>0</v>
      </c>
      <c r="Z267" s="94">
        <f>COUNTIF($A$87:$G$87,"41")</f>
        <v>0</v>
      </c>
      <c r="AA267" s="94">
        <f>COUNTIF($A$90:$G$90,"41")</f>
        <v>0</v>
      </c>
      <c r="AB267" s="94">
        <f>COUNTIF($A$93:$G$93,"41")</f>
        <v>0</v>
      </c>
      <c r="AC267" s="94">
        <f>COUNTIF($A$96:$G$96,"41")</f>
        <v>0</v>
      </c>
      <c r="AD267" s="94">
        <f>COUNTIF($A$99:$G$99,"41")</f>
        <v>0</v>
      </c>
      <c r="AE267" s="94">
        <f>COUNTIF($A$102:$G$102,"41")</f>
        <v>0</v>
      </c>
      <c r="AF267" s="94">
        <f>COUNTIF($A$105:$G$105,"41")</f>
        <v>0</v>
      </c>
      <c r="AG267" s="94">
        <f>COUNTIF($A$108:$G$108,"41")</f>
        <v>0</v>
      </c>
      <c r="AH267" s="94">
        <f>COUNTIF($A$111:$G$111,"41")</f>
        <v>0</v>
      </c>
      <c r="AI267" s="94">
        <f>COUNTIF($A$114:$G$114,"41")</f>
        <v>0</v>
      </c>
      <c r="AJ267" s="94">
        <f>COUNTIF($A$117:$G$117,"41")</f>
        <v>0</v>
      </c>
      <c r="AK267" s="94">
        <f>COUNTIF($A$120:$G$120,"41")</f>
        <v>0</v>
      </c>
      <c r="AL267" s="94">
        <f>COUNTIF($A$123:$G$123,"41")</f>
        <v>0</v>
      </c>
      <c r="AM267" s="94">
        <f>COUNTIF($A$126:$G$126,"41")</f>
        <v>0</v>
      </c>
      <c r="AN267" s="94">
        <f>COUNTIF($A$129:$G$129,"41")</f>
        <v>0</v>
      </c>
      <c r="AO267" s="94">
        <f>COUNTIF($A$132:$G$132,"41")</f>
        <v>0</v>
      </c>
      <c r="AP267" s="94">
        <f>COUNTIF($A$135:$G$135,"41")</f>
        <v>0</v>
      </c>
      <c r="AQ267" s="94">
        <f>COUNTIF($A$138:$G$138,"41")</f>
        <v>0</v>
      </c>
      <c r="AR267" s="94">
        <f>COUNTIF($A$141:$G$141,"41")</f>
        <v>0</v>
      </c>
      <c r="AS267" s="94">
        <f>COUNTIF($A$144:$G$144,"41")</f>
        <v>0</v>
      </c>
      <c r="AT267" s="94">
        <f>COUNTIF($A$147:$G$147,"41")</f>
        <v>0</v>
      </c>
      <c r="AU267" s="94">
        <f>COUNTIF($A$150:$G$150,"41")</f>
        <v>0</v>
      </c>
      <c r="AV267" s="94">
        <f>COUNTIF($A$153:$G$153,"41")</f>
        <v>0</v>
      </c>
      <c r="AW267" s="94">
        <f>COUNTIF($A$156:$G$156,"41")</f>
        <v>0</v>
      </c>
      <c r="AX267" s="94">
        <f>COUNTIF($A$159:$G$159,"41")</f>
        <v>0</v>
      </c>
      <c r="AY267" s="94">
        <f>COUNTIF($A$162:$G$162,"41")</f>
        <v>0</v>
      </c>
      <c r="AZ267" s="94">
        <f>COUNTIF($A$165:$G$165,"41")</f>
        <v>0</v>
      </c>
      <c r="BA267" s="94">
        <f>COUNTIF($A$168:$G$168,"41")</f>
        <v>0</v>
      </c>
      <c r="BB267" s="96">
        <f>SUM(A267:BA267)</f>
        <v>0</v>
      </c>
      <c r="BC267" s="97">
        <f>BB267/360</f>
        <v>0</v>
      </c>
    </row>
    <row r="268" spans="1:55" ht="38.25" x14ac:dyDescent="0.2">
      <c r="A268" s="94" t="s">
        <v>76</v>
      </c>
      <c r="B268" s="94"/>
      <c r="C268" s="94"/>
      <c r="D268" s="94"/>
      <c r="E268" s="94"/>
      <c r="F268" s="94"/>
      <c r="G268" s="94"/>
      <c r="H268" s="94"/>
      <c r="I268" s="94"/>
      <c r="J268" s="94"/>
      <c r="K268" s="94"/>
      <c r="L268" s="94"/>
      <c r="M268" s="94"/>
      <c r="N268" s="94"/>
      <c r="O268" s="86"/>
      <c r="P268" s="86"/>
      <c r="Q268" s="86"/>
      <c r="R268" s="86"/>
      <c r="S268" s="86"/>
      <c r="T268" s="86"/>
      <c r="U268" s="86"/>
      <c r="V268" s="86"/>
      <c r="W268" s="86"/>
      <c r="X268" s="86"/>
      <c r="Y268" s="86"/>
      <c r="Z268" s="86"/>
      <c r="AA268" s="86"/>
      <c r="AB268" s="86"/>
      <c r="AC268" s="86"/>
      <c r="AD268" s="86"/>
      <c r="AE268" s="86"/>
      <c r="AF268" s="86"/>
      <c r="AG268" s="86"/>
      <c r="AH268" s="86"/>
      <c r="AI268" s="86"/>
      <c r="AJ268" s="86"/>
      <c r="AK268" s="86"/>
      <c r="AL268" s="86"/>
      <c r="AM268" s="86"/>
      <c r="AN268" s="86"/>
      <c r="AO268" s="86"/>
      <c r="AP268" s="86"/>
      <c r="AQ268" s="86"/>
      <c r="AR268" s="86"/>
      <c r="AS268" s="86"/>
      <c r="AT268" s="86"/>
      <c r="AU268" s="86"/>
      <c r="AV268" s="86"/>
      <c r="AW268" s="86"/>
      <c r="AX268" s="86"/>
      <c r="AY268" s="86"/>
      <c r="AZ268" s="86"/>
      <c r="BA268" s="86"/>
      <c r="BB268" s="95" t="s">
        <v>14</v>
      </c>
      <c r="BC268" s="95">
        <v>42</v>
      </c>
    </row>
    <row r="269" spans="1:55" x14ac:dyDescent="0.2">
      <c r="A269" s="190">
        <f>COUNTIF(A12:G12,"42")</f>
        <v>0</v>
      </c>
      <c r="B269" s="94">
        <f>COUNTIF(A15:G15,"42")</f>
        <v>0</v>
      </c>
      <c r="C269" s="94">
        <f>COUNTIF(A18:G18,"42")</f>
        <v>0</v>
      </c>
      <c r="D269" s="94">
        <f>COUNTIF(A21:G21,"42")</f>
        <v>0</v>
      </c>
      <c r="E269" s="94">
        <f>COUNTIF(A24:G24,"42")</f>
        <v>0</v>
      </c>
      <c r="F269" s="94">
        <f>COUNTIF(A27:G27,"42")</f>
        <v>0</v>
      </c>
      <c r="G269" s="94">
        <f>COUNTIF(A30:G30,"42")</f>
        <v>0</v>
      </c>
      <c r="H269" s="94">
        <f>COUNTIF(A33:G33,"42")</f>
        <v>0</v>
      </c>
      <c r="I269" s="94">
        <f>COUNTIF(A36:G36,"42")</f>
        <v>0</v>
      </c>
      <c r="J269" s="94">
        <f>COUNTIF(A39:G39,"42")</f>
        <v>0</v>
      </c>
      <c r="K269" s="94">
        <f>COUNTIF(A42:G42,"42")</f>
        <v>0</v>
      </c>
      <c r="L269" s="94">
        <f>COUNTIF(A45:G45,"42")</f>
        <v>0</v>
      </c>
      <c r="M269" s="94">
        <f>COUNTIF(A48:G48,"42")</f>
        <v>0</v>
      </c>
      <c r="N269" s="94">
        <f>COUNTIF(A51:G51,"42")</f>
        <v>0</v>
      </c>
      <c r="O269" s="94">
        <f>COUNTIF($A$54:$G$54,"42")</f>
        <v>0</v>
      </c>
      <c r="P269" s="94">
        <f>COUNTIF($A$57:$G$57,"42")</f>
        <v>0</v>
      </c>
      <c r="Q269" s="94">
        <f>COUNTIF($A$60:$G$60,"42")</f>
        <v>0</v>
      </c>
      <c r="R269" s="94">
        <f>COUNTIF($A$63:$G$63,"42")</f>
        <v>0</v>
      </c>
      <c r="S269" s="94">
        <f>COUNTIF($A$66:$G$66,"42")</f>
        <v>0</v>
      </c>
      <c r="T269" s="94">
        <f>COUNTIF($A$69:$G$69,"42")</f>
        <v>0</v>
      </c>
      <c r="U269" s="94">
        <f>COUNTIF($A$72:$G$72,"42")</f>
        <v>0</v>
      </c>
      <c r="V269" s="94">
        <f>COUNTIF($A$75:$G$75,"42")</f>
        <v>0</v>
      </c>
      <c r="W269" s="94">
        <f>COUNTIF($A$78:$G$78,"42")</f>
        <v>0</v>
      </c>
      <c r="X269" s="94">
        <f>COUNTIF($A$81:$G$81,"42")</f>
        <v>0</v>
      </c>
      <c r="Y269" s="94">
        <f>COUNTIF($A$84:$G$84,"42")</f>
        <v>0</v>
      </c>
      <c r="Z269" s="94">
        <f>COUNTIF($A$87:$G$87,"42")</f>
        <v>0</v>
      </c>
      <c r="AA269" s="94">
        <f>COUNTIF($A$90:$G$90,"42")</f>
        <v>0</v>
      </c>
      <c r="AB269" s="94">
        <f>COUNTIF($A$93:$G$93,"42")</f>
        <v>0</v>
      </c>
      <c r="AC269" s="94">
        <f>COUNTIF($A$96:$G$96,"42")</f>
        <v>0</v>
      </c>
      <c r="AD269" s="94">
        <f>COUNTIF($A$99:$G$99,"42")</f>
        <v>0</v>
      </c>
      <c r="AE269" s="94">
        <f>COUNTIF($A$102:$G$102,"42")</f>
        <v>0</v>
      </c>
      <c r="AF269" s="94">
        <f>COUNTIF($A$105:$G$105,"42")</f>
        <v>0</v>
      </c>
      <c r="AG269" s="94">
        <f>COUNTIF($A$108:$G$108,"42")</f>
        <v>0</v>
      </c>
      <c r="AH269" s="94">
        <f>COUNTIF($A$111:$G$111,"42")</f>
        <v>0</v>
      </c>
      <c r="AI269" s="94">
        <f>COUNTIF($A$114:$G$114,"42")</f>
        <v>0</v>
      </c>
      <c r="AJ269" s="94">
        <f>COUNTIF($A$117:$G$117,"42")</f>
        <v>0</v>
      </c>
      <c r="AK269" s="94">
        <f>COUNTIF($A$120:$G$120,"42")</f>
        <v>0</v>
      </c>
      <c r="AL269" s="94">
        <f>COUNTIF($A$123:$G$123,"42")</f>
        <v>0</v>
      </c>
      <c r="AM269" s="94">
        <f>COUNTIF($A$126:$G$126,"42")</f>
        <v>0</v>
      </c>
      <c r="AN269" s="94">
        <f>COUNTIF($A$129:$G$129,"42")</f>
        <v>0</v>
      </c>
      <c r="AO269" s="94">
        <f>COUNTIF($A$132:$G$132,"42")</f>
        <v>0</v>
      </c>
      <c r="AP269" s="94">
        <f>COUNTIF($A$135:$G$135,"42")</f>
        <v>0</v>
      </c>
      <c r="AQ269" s="94">
        <f>COUNTIF($A$138:$G$138,"42")</f>
        <v>0</v>
      </c>
      <c r="AR269" s="94">
        <f>COUNTIF($A$141:$G$141,"42")</f>
        <v>0</v>
      </c>
      <c r="AS269" s="94">
        <f>COUNTIF($A$144:$G$144,"42")</f>
        <v>0</v>
      </c>
      <c r="AT269" s="94">
        <f>COUNTIF($A$147:$G$147,"42")</f>
        <v>0</v>
      </c>
      <c r="AU269" s="94">
        <f>COUNTIF($A$150:$G$150,"42")</f>
        <v>0</v>
      </c>
      <c r="AV269" s="94">
        <f>COUNTIF($A$153:$G$153,"42")</f>
        <v>0</v>
      </c>
      <c r="AW269" s="94">
        <f>COUNTIF($A$156:$G$156,"42")</f>
        <v>0</v>
      </c>
      <c r="AX269" s="94">
        <f>COUNTIF($A$159:$G$159,"42")</f>
        <v>0</v>
      </c>
      <c r="AY269" s="94">
        <f>COUNTIF($A$162:$G$162,"42")</f>
        <v>0</v>
      </c>
      <c r="AZ269" s="94">
        <f>COUNTIF($A$165:$G$165,"42")</f>
        <v>0</v>
      </c>
      <c r="BA269" s="94">
        <f>COUNTIF($A$168:$G$168,"42")</f>
        <v>0</v>
      </c>
      <c r="BB269" s="96">
        <f>SUM(A269:BA269)</f>
        <v>0</v>
      </c>
      <c r="BC269" s="97">
        <f>BB269/360</f>
        <v>0</v>
      </c>
    </row>
    <row r="270" spans="1:55" ht="38.25" x14ac:dyDescent="0.2">
      <c r="A270" s="94" t="s">
        <v>77</v>
      </c>
      <c r="B270" s="94"/>
      <c r="C270" s="94"/>
      <c r="D270" s="94"/>
      <c r="E270" s="94"/>
      <c r="F270" s="94"/>
      <c r="G270" s="94"/>
      <c r="H270" s="94"/>
      <c r="I270" s="94"/>
      <c r="J270" s="94"/>
      <c r="K270" s="94"/>
      <c r="L270" s="94"/>
      <c r="M270" s="94"/>
      <c r="N270" s="94"/>
      <c r="O270" s="86"/>
      <c r="P270" s="86"/>
      <c r="Q270" s="86"/>
      <c r="R270" s="86"/>
      <c r="S270" s="86"/>
      <c r="T270" s="86"/>
      <c r="U270" s="86"/>
      <c r="V270" s="86"/>
      <c r="W270" s="86"/>
      <c r="X270" s="86"/>
      <c r="Y270" s="86"/>
      <c r="Z270" s="86"/>
      <c r="AA270" s="86"/>
      <c r="AB270" s="86"/>
      <c r="AC270" s="86"/>
      <c r="AD270" s="86"/>
      <c r="AE270" s="86"/>
      <c r="AF270" s="86"/>
      <c r="AG270" s="86"/>
      <c r="AH270" s="86"/>
      <c r="AI270" s="86"/>
      <c r="AJ270" s="86"/>
      <c r="AK270" s="86"/>
      <c r="AL270" s="86"/>
      <c r="AM270" s="86"/>
      <c r="AN270" s="86"/>
      <c r="AO270" s="86"/>
      <c r="AP270" s="86"/>
      <c r="AQ270" s="86"/>
      <c r="AR270" s="86"/>
      <c r="AS270" s="86"/>
      <c r="AT270" s="86"/>
      <c r="AU270" s="86"/>
      <c r="AV270" s="86"/>
      <c r="AW270" s="86"/>
      <c r="AX270" s="86"/>
      <c r="AY270" s="86"/>
      <c r="AZ270" s="86"/>
      <c r="BA270" s="86"/>
      <c r="BB270" s="95" t="s">
        <v>15</v>
      </c>
      <c r="BC270" s="95">
        <v>43</v>
      </c>
    </row>
    <row r="271" spans="1:55" x14ac:dyDescent="0.2">
      <c r="A271" s="190">
        <f>COUNTIF(A12:G12,"43")</f>
        <v>0</v>
      </c>
      <c r="B271" s="94">
        <f>COUNTIF(A15:G15,"43")</f>
        <v>0</v>
      </c>
      <c r="C271" s="94">
        <f>COUNTIF(A18:G18,"43")</f>
        <v>0</v>
      </c>
      <c r="D271" s="94">
        <f>COUNTIF(A21:G21,"43")</f>
        <v>0</v>
      </c>
      <c r="E271" s="94">
        <f>COUNTIF(A24:G24,"43")</f>
        <v>0</v>
      </c>
      <c r="F271" s="94">
        <f>COUNTIF(A27:G27,"43")</f>
        <v>0</v>
      </c>
      <c r="G271" s="94">
        <f>COUNTIF(A30:G30,"43")</f>
        <v>0</v>
      </c>
      <c r="H271" s="94">
        <f>COUNTIF(A33:G33,"43")</f>
        <v>0</v>
      </c>
      <c r="I271" s="94">
        <f>COUNTIF(A36:G36,"43")</f>
        <v>0</v>
      </c>
      <c r="J271" s="94">
        <f>COUNTIF(A39:G39,"43")</f>
        <v>0</v>
      </c>
      <c r="K271" s="94">
        <f>COUNTIF(A42:G42,"43")</f>
        <v>0</v>
      </c>
      <c r="L271" s="94">
        <f>COUNTIF(A45:G45,"43")</f>
        <v>0</v>
      </c>
      <c r="M271" s="94">
        <f>COUNTIF(A48:G48,"43")</f>
        <v>0</v>
      </c>
      <c r="N271" s="94">
        <f>COUNTIF(A51:G51,"43")</f>
        <v>0</v>
      </c>
      <c r="O271" s="94">
        <f>COUNTIF($A$54:$G$54,"43")</f>
        <v>0</v>
      </c>
      <c r="P271" s="94">
        <f>COUNTIF($A$57:$G$57,"43")</f>
        <v>0</v>
      </c>
      <c r="Q271" s="94">
        <f>COUNTIF($A$60:$G$60,"43")</f>
        <v>0</v>
      </c>
      <c r="R271" s="94">
        <f>COUNTIF($A$63:$G$63,"43")</f>
        <v>0</v>
      </c>
      <c r="S271" s="94">
        <f>COUNTIF($A$66:$G$66,"43")</f>
        <v>0</v>
      </c>
      <c r="T271" s="94">
        <f>COUNTIF($A$69:$G$69,"43")</f>
        <v>0</v>
      </c>
      <c r="U271" s="94">
        <f>COUNTIF($A$72:$G$72,"43")</f>
        <v>0</v>
      </c>
      <c r="V271" s="94">
        <f>COUNTIF($A$75:$G$75,"43")</f>
        <v>0</v>
      </c>
      <c r="W271" s="94">
        <f>COUNTIF($A$78:$G$78,"43")</f>
        <v>0</v>
      </c>
      <c r="X271" s="94">
        <f>COUNTIF($A$81:$G$81,"43")</f>
        <v>0</v>
      </c>
      <c r="Y271" s="94">
        <f>COUNTIF($A$84:$G$84,"43")</f>
        <v>0</v>
      </c>
      <c r="Z271" s="94">
        <f>COUNTIF($A$87:$G$87,"43")</f>
        <v>0</v>
      </c>
      <c r="AA271" s="94">
        <f>COUNTIF($A$90:$G$90,"43")</f>
        <v>0</v>
      </c>
      <c r="AB271" s="94">
        <f>COUNTIF($A$93:$G$93,"43")</f>
        <v>0</v>
      </c>
      <c r="AC271" s="94">
        <f>COUNTIF($A$96:$G$96,"43")</f>
        <v>0</v>
      </c>
      <c r="AD271" s="94">
        <f>COUNTIF($A$99:$G$99,"43")</f>
        <v>0</v>
      </c>
      <c r="AE271" s="94">
        <f>COUNTIF($A$102:$G$102,"43")</f>
        <v>0</v>
      </c>
      <c r="AF271" s="94">
        <f>COUNTIF($A$105:$G$105,"43")</f>
        <v>0</v>
      </c>
      <c r="AG271" s="94">
        <f>COUNTIF($A$108:$G$108,"43")</f>
        <v>0</v>
      </c>
      <c r="AH271" s="94">
        <f>COUNTIF($A$111:$G$111,"43")</f>
        <v>0</v>
      </c>
      <c r="AI271" s="94">
        <f>COUNTIF($A$114:$G$114,"43")</f>
        <v>0</v>
      </c>
      <c r="AJ271" s="94">
        <f>COUNTIF($A$117:$G$117,"43")</f>
        <v>0</v>
      </c>
      <c r="AK271" s="94">
        <f>COUNTIF($A$120:$G$120,"43")</f>
        <v>0</v>
      </c>
      <c r="AL271" s="94">
        <f>COUNTIF($A$123:$G$123,"43")</f>
        <v>0</v>
      </c>
      <c r="AM271" s="94">
        <f>COUNTIF($A$126:$G$126,"43")</f>
        <v>0</v>
      </c>
      <c r="AN271" s="94">
        <f>COUNTIF($A$129:$G$129,"43")</f>
        <v>0</v>
      </c>
      <c r="AO271" s="94">
        <f>COUNTIF($A$132:$G$132,"43")</f>
        <v>0</v>
      </c>
      <c r="AP271" s="94">
        <f>COUNTIF($A$135:$G$135,"43")</f>
        <v>0</v>
      </c>
      <c r="AQ271" s="94">
        <f>COUNTIF($A$138:$G$138,"43")</f>
        <v>0</v>
      </c>
      <c r="AR271" s="94">
        <f>COUNTIF($A$141:$G$141,"43")</f>
        <v>0</v>
      </c>
      <c r="AS271" s="94">
        <f>COUNTIF($A$144:$G$144,"43")</f>
        <v>0</v>
      </c>
      <c r="AT271" s="94">
        <f>COUNTIF($A$147:$G$147,"43")</f>
        <v>0</v>
      </c>
      <c r="AU271" s="94">
        <f>COUNTIF($A$150:$G$150,"43")</f>
        <v>0</v>
      </c>
      <c r="AV271" s="94">
        <f>COUNTIF($A$153:$G$153,"43")</f>
        <v>0</v>
      </c>
      <c r="AW271" s="94">
        <f>COUNTIF($A$156:$G$156,"43")</f>
        <v>0</v>
      </c>
      <c r="AX271" s="94">
        <f>COUNTIF($A$159:$G$159,"43")</f>
        <v>0</v>
      </c>
      <c r="AY271" s="94">
        <f>COUNTIF($A$162:$G$162,"43")</f>
        <v>0</v>
      </c>
      <c r="AZ271" s="94">
        <f>COUNTIF($A$165:$G$165,"43")</f>
        <v>0</v>
      </c>
      <c r="BA271" s="94">
        <f>COUNTIF($A$168:$G$168,"43")</f>
        <v>0</v>
      </c>
      <c r="BB271" s="96">
        <f>SUM(A271:BA271)</f>
        <v>0</v>
      </c>
      <c r="BC271" s="97">
        <f>BB271/360</f>
        <v>0</v>
      </c>
    </row>
    <row r="272" spans="1:55" ht="38.25" x14ac:dyDescent="0.2">
      <c r="A272" s="94" t="s">
        <v>78</v>
      </c>
      <c r="B272" s="94"/>
      <c r="C272" s="94"/>
      <c r="D272" s="94"/>
      <c r="E272" s="94"/>
      <c r="F272" s="94"/>
      <c r="G272" s="94"/>
      <c r="H272" s="94"/>
      <c r="I272" s="94"/>
      <c r="J272" s="94"/>
      <c r="K272" s="94"/>
      <c r="L272" s="94"/>
      <c r="M272" s="94"/>
      <c r="N272" s="94"/>
      <c r="O272" s="86"/>
      <c r="P272" s="86"/>
      <c r="Q272" s="86"/>
      <c r="R272" s="86"/>
      <c r="S272" s="86"/>
      <c r="T272" s="86"/>
      <c r="U272" s="86"/>
      <c r="V272" s="86"/>
      <c r="W272" s="86"/>
      <c r="X272" s="86"/>
      <c r="Y272" s="86"/>
      <c r="Z272" s="86"/>
      <c r="AA272" s="86"/>
      <c r="AB272" s="86"/>
      <c r="AC272" s="86"/>
      <c r="AD272" s="86"/>
      <c r="AE272" s="86"/>
      <c r="AF272" s="86"/>
      <c r="AG272" s="86"/>
      <c r="AH272" s="86"/>
      <c r="AI272" s="86"/>
      <c r="AJ272" s="86"/>
      <c r="AK272" s="86"/>
      <c r="AL272" s="86"/>
      <c r="AM272" s="86"/>
      <c r="AN272" s="86"/>
      <c r="AO272" s="86"/>
      <c r="AP272" s="86"/>
      <c r="AQ272" s="86"/>
      <c r="AR272" s="86"/>
      <c r="AS272" s="86"/>
      <c r="AT272" s="86"/>
      <c r="AU272" s="86"/>
      <c r="AV272" s="86"/>
      <c r="AW272" s="86"/>
      <c r="AX272" s="86"/>
      <c r="AY272" s="86"/>
      <c r="AZ272" s="86"/>
      <c r="BA272" s="86"/>
      <c r="BB272" s="95" t="s">
        <v>70</v>
      </c>
      <c r="BC272" s="95">
        <v>44</v>
      </c>
    </row>
    <row r="273" spans="1:55" x14ac:dyDescent="0.2">
      <c r="A273" s="190">
        <f>COUNTIF(A12:G12,"44")</f>
        <v>0</v>
      </c>
      <c r="B273" s="94">
        <f>COUNTIF(A15:G15,"44")</f>
        <v>0</v>
      </c>
      <c r="C273" s="94">
        <f>COUNTIF(A18:G18,"44")</f>
        <v>0</v>
      </c>
      <c r="D273" s="94">
        <f>COUNTIF(A21:G21,"44")</f>
        <v>0</v>
      </c>
      <c r="E273" s="94">
        <f>COUNTIF(A24:G24,"44")</f>
        <v>0</v>
      </c>
      <c r="F273" s="94">
        <f>COUNTIF(A27:G27,"44")</f>
        <v>0</v>
      </c>
      <c r="G273" s="94">
        <f>COUNTIF(A30:G30,"44")</f>
        <v>0</v>
      </c>
      <c r="H273" s="94">
        <f>COUNTIF(A33:G33,"44")</f>
        <v>0</v>
      </c>
      <c r="I273" s="94">
        <f>COUNTIF(A36:G36,"44")</f>
        <v>0</v>
      </c>
      <c r="J273" s="94">
        <f>COUNTIF(A39:G39,"44")</f>
        <v>0</v>
      </c>
      <c r="K273" s="94">
        <f>COUNTIF(A42:G42,"44")</f>
        <v>0</v>
      </c>
      <c r="L273" s="94">
        <f>COUNTIF(A45:G45,"44")</f>
        <v>0</v>
      </c>
      <c r="M273" s="94">
        <f>COUNTIF(A48:G48,"44")</f>
        <v>0</v>
      </c>
      <c r="N273" s="94">
        <f>COUNTIF(A51:G51,"44")</f>
        <v>0</v>
      </c>
      <c r="O273" s="94">
        <f>COUNTIF($A$54:$G$54,"44")</f>
        <v>0</v>
      </c>
      <c r="P273" s="94">
        <f>COUNTIF($A$57:$G$57,"44")</f>
        <v>0</v>
      </c>
      <c r="Q273" s="94">
        <f>COUNTIF($A$60:$G$60,"44")</f>
        <v>0</v>
      </c>
      <c r="R273" s="94">
        <f>COUNTIF($A$63:$G$63,"44")</f>
        <v>0</v>
      </c>
      <c r="S273" s="94">
        <f>COUNTIF($A$66:$G$66,"44")</f>
        <v>0</v>
      </c>
      <c r="T273" s="94">
        <f>COUNTIF($A$69:$G$69,"44")</f>
        <v>0</v>
      </c>
      <c r="U273" s="94">
        <f>COUNTIF($A$72:$G$72,"44")</f>
        <v>0</v>
      </c>
      <c r="V273" s="94">
        <f>COUNTIF($A$75:$G$75,"44")</f>
        <v>0</v>
      </c>
      <c r="W273" s="94">
        <f>COUNTIF($A$78:$G$78,"44")</f>
        <v>0</v>
      </c>
      <c r="X273" s="94">
        <f>COUNTIF($A$81:$G$81,"44")</f>
        <v>0</v>
      </c>
      <c r="Y273" s="94">
        <f>COUNTIF($A$84:$G$84,"44")</f>
        <v>0</v>
      </c>
      <c r="Z273" s="94">
        <f>COUNTIF($A$87:$G$87,"44")</f>
        <v>0</v>
      </c>
      <c r="AA273" s="94">
        <f>COUNTIF($A$90:$G$90,"44")</f>
        <v>0</v>
      </c>
      <c r="AB273" s="94">
        <f>COUNTIF($A$93:$G$93,"44")</f>
        <v>0</v>
      </c>
      <c r="AC273" s="94">
        <f>COUNTIF($A$96:$G$96,"44")</f>
        <v>0</v>
      </c>
      <c r="AD273" s="94">
        <f>COUNTIF($A$99:$G$99,"44")</f>
        <v>0</v>
      </c>
      <c r="AE273" s="94">
        <f>COUNTIF($A$102:$G$102,"44")</f>
        <v>0</v>
      </c>
      <c r="AF273" s="94">
        <f>COUNTIF($A$105:$G$105,"44")</f>
        <v>0</v>
      </c>
      <c r="AG273" s="94">
        <f>COUNTIF($A$108:$G$108,"44")</f>
        <v>0</v>
      </c>
      <c r="AH273" s="94">
        <f>COUNTIF($A$111:$G$111,"44")</f>
        <v>0</v>
      </c>
      <c r="AI273" s="94">
        <f>COUNTIF($A$114:$G$114,"44")</f>
        <v>0</v>
      </c>
      <c r="AJ273" s="94">
        <f>COUNTIF($A$117:$G$117,"44")</f>
        <v>0</v>
      </c>
      <c r="AK273" s="94">
        <f>COUNTIF($A$120:$G$120,"44")</f>
        <v>0</v>
      </c>
      <c r="AL273" s="94">
        <f>COUNTIF($A$123:$G$123,"44")</f>
        <v>0</v>
      </c>
      <c r="AM273" s="94">
        <f>COUNTIF($A$126:$G$126,"44")</f>
        <v>0</v>
      </c>
      <c r="AN273" s="94">
        <f>COUNTIF($A$129:$G$129,"44")</f>
        <v>0</v>
      </c>
      <c r="AO273" s="94">
        <f>COUNTIF($A$132:$G$132,"44")</f>
        <v>0</v>
      </c>
      <c r="AP273" s="94">
        <f>COUNTIF($A$135:$G$135,"44")</f>
        <v>0</v>
      </c>
      <c r="AQ273" s="94">
        <f>COUNTIF($A$138:$G$138,"44")</f>
        <v>0</v>
      </c>
      <c r="AR273" s="94">
        <f>COUNTIF($A$141:$G$141,"44")</f>
        <v>0</v>
      </c>
      <c r="AS273" s="94">
        <f>COUNTIF($A$144:$G$144,"44")</f>
        <v>0</v>
      </c>
      <c r="AT273" s="94">
        <f>COUNTIF($A$147:$G$147,"44")</f>
        <v>0</v>
      </c>
      <c r="AU273" s="94">
        <f>COUNTIF($A$150:$G$150,"44")</f>
        <v>0</v>
      </c>
      <c r="AV273" s="94">
        <f>COUNTIF($A$153:$G$153,"44")</f>
        <v>0</v>
      </c>
      <c r="AW273" s="94">
        <f>COUNTIF($A$156:$G$156,"44")</f>
        <v>0</v>
      </c>
      <c r="AX273" s="94">
        <f>COUNTIF($A$159:$G$159,"44")</f>
        <v>0</v>
      </c>
      <c r="AY273" s="94">
        <f>COUNTIF($A$162:$G$162,"44")</f>
        <v>0</v>
      </c>
      <c r="AZ273" s="94">
        <f>COUNTIF($A$165:$G$165,"44")</f>
        <v>0</v>
      </c>
      <c r="BA273" s="94">
        <f>COUNTIF($A$168:$G$168,"44")</f>
        <v>0</v>
      </c>
      <c r="BB273" s="96">
        <f>SUM(A273:BA273)</f>
        <v>0</v>
      </c>
      <c r="BC273" s="97">
        <f>BB273/360</f>
        <v>0</v>
      </c>
    </row>
    <row r="274" spans="1:55" ht="38.25" x14ac:dyDescent="0.2">
      <c r="A274" s="94" t="s">
        <v>79</v>
      </c>
      <c r="B274" s="94"/>
      <c r="C274" s="94"/>
      <c r="D274" s="94"/>
      <c r="E274" s="94"/>
      <c r="F274" s="94"/>
      <c r="G274" s="94"/>
      <c r="H274" s="94"/>
      <c r="I274" s="94"/>
      <c r="J274" s="94"/>
      <c r="K274" s="94"/>
      <c r="L274" s="94"/>
      <c r="M274" s="94"/>
      <c r="N274" s="94"/>
      <c r="O274" s="86"/>
      <c r="P274" s="86"/>
      <c r="Q274" s="86"/>
      <c r="R274" s="86"/>
      <c r="S274" s="86"/>
      <c r="T274" s="86"/>
      <c r="U274" s="86"/>
      <c r="V274" s="86"/>
      <c r="W274" s="86"/>
      <c r="X274" s="86"/>
      <c r="Y274" s="86"/>
      <c r="Z274" s="86"/>
      <c r="AA274" s="86"/>
      <c r="AB274" s="86"/>
      <c r="AC274" s="86"/>
      <c r="AD274" s="86"/>
      <c r="AE274" s="86"/>
      <c r="AF274" s="86"/>
      <c r="AG274" s="86"/>
      <c r="AH274" s="86"/>
      <c r="AI274" s="86"/>
      <c r="AJ274" s="86"/>
      <c r="AK274" s="86"/>
      <c r="AL274" s="86"/>
      <c r="AM274" s="86"/>
      <c r="AN274" s="86"/>
      <c r="AO274" s="86"/>
      <c r="AP274" s="86"/>
      <c r="AQ274" s="86"/>
      <c r="AR274" s="86"/>
      <c r="AS274" s="86"/>
      <c r="AT274" s="86"/>
      <c r="AU274" s="86"/>
      <c r="AV274" s="86"/>
      <c r="AW274" s="86"/>
      <c r="AX274" s="86"/>
      <c r="AY274" s="86"/>
      <c r="AZ274" s="86"/>
      <c r="BA274" s="86"/>
      <c r="BB274" s="95" t="s">
        <v>71</v>
      </c>
      <c r="BC274" s="95">
        <v>45</v>
      </c>
    </row>
    <row r="275" spans="1:55" x14ac:dyDescent="0.2">
      <c r="A275" s="190">
        <f>COUNTIF(A12:G12,"45")</f>
        <v>0</v>
      </c>
      <c r="B275" s="94">
        <f>COUNTIF(A15:G15,"45")</f>
        <v>0</v>
      </c>
      <c r="C275" s="94">
        <f>COUNTIF(A18:G18,"45")</f>
        <v>0</v>
      </c>
      <c r="D275" s="94">
        <f>COUNTIF(A21:G21,"45")</f>
        <v>0</v>
      </c>
      <c r="E275" s="94">
        <f>COUNTIF(A24:G24,"45")</f>
        <v>0</v>
      </c>
      <c r="F275" s="94">
        <f>COUNTIF(A27:G27,"45")</f>
        <v>0</v>
      </c>
      <c r="G275" s="94">
        <f>COUNTIF(A30:G30,"45")</f>
        <v>0</v>
      </c>
      <c r="H275" s="94">
        <f>COUNTIF(A33:G33,"45")</f>
        <v>0</v>
      </c>
      <c r="I275" s="94">
        <f>COUNTIF(A36:G36,"45")</f>
        <v>0</v>
      </c>
      <c r="J275" s="94">
        <f>COUNTIF(A39:G39,"45")</f>
        <v>0</v>
      </c>
      <c r="K275" s="94">
        <f>COUNTIF(A42:G42,"45")</f>
        <v>0</v>
      </c>
      <c r="L275" s="94">
        <f>COUNTIF(A45:G45,"45")</f>
        <v>0</v>
      </c>
      <c r="M275" s="94">
        <f>COUNTIF(A48:G48,"45")</f>
        <v>0</v>
      </c>
      <c r="N275" s="94">
        <f>COUNTIF(A51:G51,"45")</f>
        <v>0</v>
      </c>
      <c r="O275" s="94">
        <f>COUNTIF($A$54:$G$54,"45")</f>
        <v>0</v>
      </c>
      <c r="P275" s="94">
        <f>COUNTIF($A$57:$G$57,"45")</f>
        <v>0</v>
      </c>
      <c r="Q275" s="94">
        <f>COUNTIF($A$60:$G$60,"45")</f>
        <v>0</v>
      </c>
      <c r="R275" s="94">
        <f>COUNTIF($A$63:$G$63,"45")</f>
        <v>0</v>
      </c>
      <c r="S275" s="94">
        <f>COUNTIF($A$66:$G$66,"45")</f>
        <v>0</v>
      </c>
      <c r="T275" s="94">
        <f>COUNTIF($A$69:$G$69,"45")</f>
        <v>0</v>
      </c>
      <c r="U275" s="94">
        <f>COUNTIF($A$72:$G$72,"45")</f>
        <v>0</v>
      </c>
      <c r="V275" s="94">
        <f>COUNTIF($A$75:$G$75,"45")</f>
        <v>0</v>
      </c>
      <c r="W275" s="94">
        <f>COUNTIF($A$78:$G$78,"45")</f>
        <v>0</v>
      </c>
      <c r="X275" s="94">
        <f>COUNTIF($A$81:$G$81,"45")</f>
        <v>0</v>
      </c>
      <c r="Y275" s="94">
        <f>COUNTIF($A$84:$G$84,"45")</f>
        <v>0</v>
      </c>
      <c r="Z275" s="94">
        <f>COUNTIF($A$87:$G$87,"45")</f>
        <v>0</v>
      </c>
      <c r="AA275" s="94">
        <f>COUNTIF($A$90:$G$90,"45")</f>
        <v>0</v>
      </c>
      <c r="AB275" s="94">
        <f>COUNTIF($A$93:$G$93,"45")</f>
        <v>0</v>
      </c>
      <c r="AC275" s="94">
        <f>COUNTIF($A$96:$G$96,"45")</f>
        <v>0</v>
      </c>
      <c r="AD275" s="94">
        <f>COUNTIF($A$99:$G$99,"45")</f>
        <v>0</v>
      </c>
      <c r="AE275" s="94">
        <f>COUNTIF($A$102:$G$102,"45")</f>
        <v>0</v>
      </c>
      <c r="AF275" s="94">
        <f>COUNTIF($A$105:$G$105,"45")</f>
        <v>0</v>
      </c>
      <c r="AG275" s="94">
        <f>COUNTIF($A$108:$G$108,"45")</f>
        <v>0</v>
      </c>
      <c r="AH275" s="94">
        <f>COUNTIF($A$111:$G$111,"45")</f>
        <v>0</v>
      </c>
      <c r="AI275" s="94">
        <f>COUNTIF($A$114:$G$114,"45")</f>
        <v>0</v>
      </c>
      <c r="AJ275" s="94">
        <f>COUNTIF($A$117:$G$117,"45")</f>
        <v>0</v>
      </c>
      <c r="AK275" s="94">
        <f>COUNTIF($A$120:$G$120,"45")</f>
        <v>0</v>
      </c>
      <c r="AL275" s="94">
        <f>COUNTIF($A$123:$G$123,"45")</f>
        <v>0</v>
      </c>
      <c r="AM275" s="94">
        <f>COUNTIF($A$126:$G$126,"45")</f>
        <v>0</v>
      </c>
      <c r="AN275" s="94">
        <f>COUNTIF($A$129:$G$129,"45")</f>
        <v>0</v>
      </c>
      <c r="AO275" s="94">
        <f>COUNTIF($A$132:$G$132,"45")</f>
        <v>0</v>
      </c>
      <c r="AP275" s="94">
        <f>COUNTIF($A$135:$G$135,"45")</f>
        <v>0</v>
      </c>
      <c r="AQ275" s="94">
        <f>COUNTIF($A$138:$G$138,"45")</f>
        <v>0</v>
      </c>
      <c r="AR275" s="94">
        <f>COUNTIF($A$141:$G$141,"45")</f>
        <v>0</v>
      </c>
      <c r="AS275" s="94">
        <f>COUNTIF($A$144:$G$144,"45")</f>
        <v>0</v>
      </c>
      <c r="AT275" s="94">
        <f>COUNTIF($A$147:$G$147,"45")</f>
        <v>0</v>
      </c>
      <c r="AU275" s="94">
        <f>COUNTIF($A$150:$G$150,"45")</f>
        <v>0</v>
      </c>
      <c r="AV275" s="94">
        <f>COUNTIF($A$153:$G$153,"45")</f>
        <v>0</v>
      </c>
      <c r="AW275" s="94">
        <f>COUNTIF($A$156:$G$156,"45")</f>
        <v>0</v>
      </c>
      <c r="AX275" s="94">
        <f>COUNTIF($A$159:$G$159,"45")</f>
        <v>0</v>
      </c>
      <c r="AY275" s="94">
        <f>COUNTIF($A$162:$G$162,"45")</f>
        <v>0</v>
      </c>
      <c r="AZ275" s="94">
        <f>COUNTIF($A$165:$G$165,"45")</f>
        <v>0</v>
      </c>
      <c r="BA275" s="94">
        <f>COUNTIF($A$168:$G$168,"45")</f>
        <v>0</v>
      </c>
      <c r="BB275" s="96">
        <f>SUM(A275:BA275)</f>
        <v>0</v>
      </c>
      <c r="BC275" s="97">
        <f>BB275/360</f>
        <v>0</v>
      </c>
    </row>
    <row r="276" spans="1:55" x14ac:dyDescent="0.2">
      <c r="A276" s="86"/>
      <c r="B276" s="86"/>
      <c r="C276" s="86"/>
      <c r="D276" s="86"/>
      <c r="E276" s="86"/>
      <c r="F276" s="86"/>
      <c r="G276" s="86"/>
      <c r="H276" s="86"/>
    </row>
    <row r="277" spans="1:55" x14ac:dyDescent="0.2">
      <c r="A277" s="86"/>
      <c r="B277" s="86"/>
      <c r="C277" s="86"/>
      <c r="D277" s="86"/>
      <c r="E277" s="86"/>
      <c r="F277" s="86"/>
      <c r="G277" s="86"/>
      <c r="H277" s="86"/>
    </row>
    <row r="278" spans="1:55" x14ac:dyDescent="0.2">
      <c r="A278" s="86"/>
      <c r="B278" s="86"/>
      <c r="C278" s="86"/>
      <c r="D278" s="86"/>
      <c r="E278" s="86"/>
      <c r="F278" s="86"/>
      <c r="G278" s="86"/>
      <c r="H278" s="86"/>
    </row>
    <row r="279" spans="1:55" x14ac:dyDescent="0.2">
      <c r="A279" s="86" t="s">
        <v>175</v>
      </c>
      <c r="B279" s="86"/>
      <c r="C279" s="86"/>
      <c r="D279" s="86"/>
      <c r="E279" s="86"/>
      <c r="F279" s="86"/>
      <c r="G279" s="86"/>
      <c r="H279" s="86"/>
    </row>
    <row r="280" spans="1:55" x14ac:dyDescent="0.2">
      <c r="A280" s="191">
        <f ca="1">WEEKDAY(C6)</f>
        <v>2</v>
      </c>
      <c r="B280" s="86"/>
      <c r="C280" s="86"/>
      <c r="D280" s="86"/>
      <c r="E280" s="86"/>
      <c r="F280" s="86"/>
      <c r="G280" s="86"/>
      <c r="H280" s="86"/>
    </row>
    <row r="281" spans="1:55" x14ac:dyDescent="0.2">
      <c r="A281" s="86" t="s">
        <v>176</v>
      </c>
      <c r="B281" s="86"/>
      <c r="C281" s="86"/>
      <c r="D281" s="86"/>
      <c r="E281" s="86"/>
      <c r="F281" s="86"/>
      <c r="G281" s="86"/>
      <c r="H281" s="86"/>
    </row>
    <row r="282" spans="1:55" x14ac:dyDescent="0.2">
      <c r="A282" s="192" t="str">
        <f ca="1">IF(A280=1, "6", IF(A280=2, "5", IF(A280=3,"4", IF(A280=4,"3",IF(A280=5,"2", IF(A280=6,"1", IF(A280=7,"0")))))))</f>
        <v>5</v>
      </c>
      <c r="B282" s="86"/>
      <c r="C282" s="86"/>
      <c r="D282" s="86"/>
      <c r="E282" s="86"/>
      <c r="F282" s="86"/>
      <c r="G282" s="86"/>
      <c r="H282" s="86"/>
    </row>
  </sheetData>
  <sheetProtection selectLockedCells="1"/>
  <mergeCells count="2">
    <mergeCell ref="A8:G8"/>
    <mergeCell ref="H10:J10"/>
  </mergeCells>
  <conditionalFormatting sqref="T36:V36 T39:V39 T42:V42 T45:V45 T48:V48 T51:V51 T12:V12 T15 T21 T18:V18 U14:V16 U20:V22 T24:V24 T27:V27 T30:V30 T33:V33 T54:V54 T57:V57 T60:V60 T63:V63 T66:V66 T69:V69 T72:V72 T75:V75 T78:V78 T81:V81 T84:V84 T87:V87 T90:V90 T93:V93 T96:V96 T99:V99 T102:V102 T105:V105 T108:V108 T111:V111 T114:V114 T117:V117 T120:V120 T123:V123 T126:V126 T129:V129 T132:V132 T135:V135 T138:V138 T141:V141 T144:V144 T147:V147 T150:V150 T153:V153 T156:V156 T159:V159 T162:V162 T165:V165 T168:V173">
    <cfRule type="cellIs" dxfId="0" priority="115" stopIfTrue="1" operator="equal">
      <formula>99</formula>
    </cfRule>
  </conditionalFormatting>
  <dataValidations count="5">
    <dataValidation type="list" allowBlank="1" showInputMessage="1" showErrorMessage="1" sqref="B6">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15:G15 A165:G165 A162:G162 A159:G159 A156:G156 A153:G153 A150:G150 A147:G147 A144:G144 A141:G141 A138:G138 A135:G135 A132:G132 A129:G129 A126:G126 A123:G123 A120:G120 A117:G117 A114:G114 A111:G111 A108:G108 A105:G105 A102:G102 A99:G99 A96:G96 A93:G93 A90:G90 A87:G87 A84:G84 A81:G81 A78:G78 A75:G75 A72:G72 A69:G69 A66:G66 A63:G63 A60:G60 A57:G57 A54:G54 A51:G51 A48:G48 A45:G45 A42:G42 A39:G39 A36:G36 A33:G33 A30:G30 A27:G27 B12:G12 A21:G21 A18:G18 A168:G168">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showInputMessage="1" showErrorMessage="1" sqref="J6">
      <formula1>$L$1:$L$6</formula1>
    </dataValidation>
    <dataValidation type="list" allowBlank="1" showInputMessage="1" showErrorMessage="1" sqref="H171">
      <formula1>$J$169:$J$172</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Administrator Instructions</vt:lpstr>
      <vt:lpstr>Participant Instructions</vt:lpstr>
      <vt:lpstr>30</vt:lpstr>
      <vt:lpstr>60</vt:lpstr>
      <vt:lpstr>90</vt:lpstr>
      <vt:lpstr>180</vt:lpstr>
      <vt:lpstr>360</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subject>Alcoholism</dc:subject>
  <dc:creator>Joseph</dc:creator>
  <dc:description>This is a measuring device used to evaluate the behaviors of those who drink alcohol and to provide feedback on how much they spend and how many calories they consume.</dc:description>
  <cp:lastModifiedBy>John Skicki</cp:lastModifiedBy>
  <cp:lastPrinted>2011-11-22T19:54:47Z</cp:lastPrinted>
  <dcterms:created xsi:type="dcterms:W3CDTF">2003-10-24T07:59:35Z</dcterms:created>
  <dcterms:modified xsi:type="dcterms:W3CDTF">2015-12-01T17:16:02Z</dcterms:modified>
  <cp:category>Alcohol</cp:category>
</cp:coreProperties>
</file>