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drawings/drawing6.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showPivotChartFilter="1" autoCompressPictures="0"/>
  <mc:AlternateContent xmlns:mc="http://schemas.openxmlformats.org/markup-compatibility/2006">
    <mc:Choice Requires="x15">
      <x15ac:absPath xmlns:x15ac="http://schemas.microsoft.com/office/spreadsheetml/2010/11/ac" url="C:\Users\js3871\Desktop\TLFB\"/>
    </mc:Choice>
  </mc:AlternateContent>
  <bookViews>
    <workbookView xWindow="0" yWindow="0" windowWidth="24000" windowHeight="9735" tabRatio="718"/>
  </bookViews>
  <sheets>
    <sheet name="Administrator Instructions" sheetId="35" r:id="rId1"/>
    <sheet name="Participant Instructions" sheetId="18" r:id="rId2"/>
    <sheet name="30" sheetId="27" r:id="rId3"/>
    <sheet name="30 Summary Data" sheetId="28" r:id="rId4"/>
    <sheet name="60" sheetId="29" r:id="rId5"/>
    <sheet name="60 Summary Data" sheetId="30" r:id="rId6"/>
    <sheet name="90" sheetId="25" r:id="rId7"/>
    <sheet name="90 Summary Data" sheetId="26" r:id="rId8"/>
    <sheet name="180" sheetId="31" r:id="rId9"/>
    <sheet name="180 Summary Data" sheetId="32" r:id="rId10"/>
    <sheet name="360" sheetId="33" r:id="rId11"/>
    <sheet name="360 Summary Data" sheetId="34" r:id="rId12"/>
  </sheets>
  <definedNames>
    <definedName name="daysInMonth">#REF!</definedName>
    <definedName name="H">#REF!</definedName>
    <definedName name="L">#REF!</definedName>
    <definedName name="Lspread">#REF!</definedName>
    <definedName name="month">#REF!</definedName>
    <definedName name="monthName">#REF!</definedName>
    <definedName name="monthNames">#REF!</definedName>
    <definedName name="_xlnm.Print_Area" localSheetId="8">'180'!$A$1:$G$88</definedName>
    <definedName name="_xlnm.Print_Area" localSheetId="2">'30'!$A$1:$G$25</definedName>
    <definedName name="_xlnm.Print_Area" localSheetId="10">'360'!$A$1:$G$166</definedName>
    <definedName name="_xlnm.Print_Area" localSheetId="4">'60'!$A$1:$G$37</definedName>
    <definedName name="_xlnm.Print_Area" localSheetId="6">'90'!$A$1:$G$49</definedName>
    <definedName name="_xlnm.Print_Area" localSheetId="7">'90 Summary Data'!$A$1:$G$104</definedName>
    <definedName name="_xlnm.Print_Area" localSheetId="1">'Participant Instructions'!$A$1:$K$38</definedName>
    <definedName name="rgb_13">#REF!</definedName>
    <definedName name="rgb_13hex">#REF!</definedName>
    <definedName name="rgb_39">#REF!</definedName>
    <definedName name="rgb_39hex">#REF!</definedName>
    <definedName name="rgb_40">#REF!</definedName>
    <definedName name="rgb_40hex">#REF!</definedName>
    <definedName name="rgb_44">#REF!</definedName>
    <definedName name="rgb_44hex">#REF!</definedName>
    <definedName name="rgb_45">#REF!</definedName>
    <definedName name="rgb_45hex">#REF!</definedName>
    <definedName name="rgb_46">#REF!</definedName>
    <definedName name="rgb_46hex">#REF!</definedName>
    <definedName name="rgb_47">#REF!</definedName>
    <definedName name="rgb_47hex">#REF!</definedName>
    <definedName name="rgb_53">#REF!</definedName>
    <definedName name="rgb_53hex">#REF!</definedName>
    <definedName name="rgb_54">#REF!</definedName>
    <definedName name="rgb_54hex">#REF!</definedName>
    <definedName name="rgb_55">#REF!</definedName>
    <definedName name="rgb_55hex">#REF!</definedName>
    <definedName name="S">#REF!</definedName>
    <definedName name="startDate">#REF!</definedName>
    <definedName name="startDayOfWeek">#REF!</definedName>
    <definedName name="thisMonth">#REF!</definedName>
    <definedName name="thisMonthName">#REF!</definedName>
    <definedName name="thisYear">#REF!</definedName>
    <definedName name="V">#REF!</definedName>
    <definedName name="weekday">#REF!</definedName>
    <definedName name="WeekNo">#REF!</definedName>
    <definedName name="year">#REF!</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BA298" i="33" l="1"/>
  <c r="AZ298" i="33"/>
  <c r="AY298" i="33"/>
  <c r="AX298" i="33"/>
  <c r="AW298" i="33"/>
  <c r="AV298" i="33"/>
  <c r="AU298" i="33"/>
  <c r="AT298" i="33"/>
  <c r="AS298" i="33"/>
  <c r="AR298" i="33"/>
  <c r="AQ298" i="33"/>
  <c r="AP298" i="33"/>
  <c r="AO298" i="33"/>
  <c r="AN298" i="33"/>
  <c r="AM298" i="33"/>
  <c r="AL298" i="33"/>
  <c r="AK298" i="33"/>
  <c r="AJ298" i="33"/>
  <c r="AI298" i="33"/>
  <c r="AH298" i="33"/>
  <c r="AG298" i="33"/>
  <c r="AF298" i="33"/>
  <c r="AE298" i="33"/>
  <c r="AD298" i="33"/>
  <c r="AC298" i="33"/>
  <c r="AB298" i="33"/>
  <c r="AA298" i="33"/>
  <c r="Z298" i="33"/>
  <c r="Y298" i="33"/>
  <c r="X298" i="33"/>
  <c r="W298" i="33"/>
  <c r="V298" i="33"/>
  <c r="U298" i="33"/>
  <c r="T298" i="33"/>
  <c r="S298" i="33"/>
  <c r="R298" i="33"/>
  <c r="Q298" i="33"/>
  <c r="P298" i="33"/>
  <c r="O298" i="33"/>
  <c r="N298" i="33"/>
  <c r="M298" i="33"/>
  <c r="L298" i="33"/>
  <c r="K298" i="33"/>
  <c r="J298" i="33"/>
  <c r="I298" i="33"/>
  <c r="H298" i="33"/>
  <c r="G298" i="33"/>
  <c r="F298" i="33"/>
  <c r="E298" i="33"/>
  <c r="D298" i="33"/>
  <c r="C298" i="33"/>
  <c r="B298" i="33"/>
  <c r="A298" i="33"/>
  <c r="BA296" i="33"/>
  <c r="AZ296" i="33"/>
  <c r="AY296" i="33"/>
  <c r="AX296" i="33"/>
  <c r="AW296" i="33"/>
  <c r="AV296" i="33"/>
  <c r="AU296" i="33"/>
  <c r="AT296" i="33"/>
  <c r="AS296" i="33"/>
  <c r="AR296" i="33"/>
  <c r="AQ296" i="33"/>
  <c r="AP296" i="33"/>
  <c r="AO296" i="33"/>
  <c r="AN296" i="33"/>
  <c r="AM296" i="33"/>
  <c r="AL296" i="33"/>
  <c r="AK296" i="33"/>
  <c r="AJ296" i="33"/>
  <c r="AI296" i="33"/>
  <c r="AH296" i="33"/>
  <c r="AG296" i="33"/>
  <c r="AF296" i="33"/>
  <c r="AE296" i="33"/>
  <c r="AD296" i="33"/>
  <c r="AC296" i="33"/>
  <c r="AB296" i="33"/>
  <c r="AA296" i="33"/>
  <c r="Z296" i="33"/>
  <c r="Y296" i="33"/>
  <c r="X296" i="33"/>
  <c r="W296" i="33"/>
  <c r="V296" i="33"/>
  <c r="U296" i="33"/>
  <c r="T296" i="33"/>
  <c r="S296" i="33"/>
  <c r="R296" i="33"/>
  <c r="Q296" i="33"/>
  <c r="P296" i="33"/>
  <c r="O296" i="33"/>
  <c r="N296" i="33"/>
  <c r="M296" i="33"/>
  <c r="L296" i="33"/>
  <c r="K296" i="33"/>
  <c r="J296" i="33"/>
  <c r="I296" i="33"/>
  <c r="H296" i="33"/>
  <c r="G296" i="33"/>
  <c r="F296" i="33"/>
  <c r="E296" i="33"/>
  <c r="D296" i="33"/>
  <c r="C296" i="33"/>
  <c r="B296" i="33"/>
  <c r="A296" i="33"/>
  <c r="BA294" i="33"/>
  <c r="AZ294" i="33"/>
  <c r="AY294" i="33"/>
  <c r="AX294" i="33"/>
  <c r="AW294" i="33"/>
  <c r="AV294" i="33"/>
  <c r="AU294" i="33"/>
  <c r="AT294" i="33"/>
  <c r="AS294" i="33"/>
  <c r="AR294" i="33"/>
  <c r="AQ294" i="33"/>
  <c r="AP294" i="33"/>
  <c r="AO294" i="33"/>
  <c r="AN294" i="33"/>
  <c r="AM294" i="33"/>
  <c r="AL294" i="33"/>
  <c r="AK294" i="33"/>
  <c r="AJ294" i="33"/>
  <c r="AI294" i="33"/>
  <c r="AH294" i="33"/>
  <c r="AG294" i="33"/>
  <c r="AF294" i="33"/>
  <c r="AE294" i="33"/>
  <c r="AD294" i="33"/>
  <c r="AC294" i="33"/>
  <c r="AB294" i="33"/>
  <c r="AA294" i="33"/>
  <c r="Z294" i="33"/>
  <c r="Y294" i="33"/>
  <c r="X294" i="33"/>
  <c r="W294" i="33"/>
  <c r="V294" i="33"/>
  <c r="U294" i="33"/>
  <c r="T294" i="33"/>
  <c r="S294" i="33"/>
  <c r="R294" i="33"/>
  <c r="Q294" i="33"/>
  <c r="P294" i="33"/>
  <c r="O294" i="33"/>
  <c r="N294" i="33"/>
  <c r="M294" i="33"/>
  <c r="L294" i="33"/>
  <c r="K294" i="33"/>
  <c r="J294" i="33"/>
  <c r="I294" i="33"/>
  <c r="H294" i="33"/>
  <c r="G294" i="33"/>
  <c r="F294" i="33"/>
  <c r="E294" i="33"/>
  <c r="D294" i="33"/>
  <c r="C294" i="33"/>
  <c r="B294" i="33"/>
  <c r="A294" i="33"/>
  <c r="BA292" i="33"/>
  <c r="AZ292" i="33"/>
  <c r="AY292" i="33"/>
  <c r="AX292" i="33"/>
  <c r="AW292" i="33"/>
  <c r="AV292" i="33"/>
  <c r="AU292" i="33"/>
  <c r="AT292" i="33"/>
  <c r="AS292" i="33"/>
  <c r="AR292" i="33"/>
  <c r="AQ292" i="33"/>
  <c r="AP292" i="33"/>
  <c r="AO292" i="33"/>
  <c r="AN292" i="33"/>
  <c r="AM292" i="33"/>
  <c r="AL292" i="33"/>
  <c r="AK292" i="33"/>
  <c r="AJ292" i="33"/>
  <c r="AI292" i="33"/>
  <c r="AH292" i="33"/>
  <c r="AG292" i="33"/>
  <c r="AF292" i="33"/>
  <c r="AE292" i="33"/>
  <c r="AD292" i="33"/>
  <c r="AC292" i="33"/>
  <c r="AB292" i="33"/>
  <c r="AA292" i="33"/>
  <c r="Z292" i="33"/>
  <c r="Y292" i="33"/>
  <c r="X292" i="33"/>
  <c r="W292" i="33"/>
  <c r="V292" i="33"/>
  <c r="U292" i="33"/>
  <c r="T292" i="33"/>
  <c r="S292" i="33"/>
  <c r="R292" i="33"/>
  <c r="Q292" i="33"/>
  <c r="P292" i="33"/>
  <c r="O292" i="33"/>
  <c r="N292" i="33"/>
  <c r="M292" i="33"/>
  <c r="L292" i="33"/>
  <c r="K292" i="33"/>
  <c r="J292" i="33"/>
  <c r="I292" i="33"/>
  <c r="H292" i="33"/>
  <c r="G292" i="33"/>
  <c r="F292" i="33"/>
  <c r="E292" i="33"/>
  <c r="D292" i="33"/>
  <c r="C292" i="33"/>
  <c r="B292" i="33"/>
  <c r="A292" i="33"/>
  <c r="AZ290" i="33"/>
  <c r="AY290" i="33"/>
  <c r="AX290" i="33"/>
  <c r="AW290" i="33"/>
  <c r="AV290" i="33"/>
  <c r="AU290" i="33"/>
  <c r="AT290" i="33"/>
  <c r="AS290" i="33"/>
  <c r="AR290" i="33"/>
  <c r="AQ290" i="33"/>
  <c r="AP290" i="33"/>
  <c r="AO290" i="33"/>
  <c r="AN290" i="33"/>
  <c r="AM290" i="33"/>
  <c r="AL290" i="33"/>
  <c r="AK290" i="33"/>
  <c r="AJ290" i="33"/>
  <c r="AI290" i="33"/>
  <c r="AH290" i="33"/>
  <c r="AG290" i="33"/>
  <c r="AF290" i="33"/>
  <c r="AE290" i="33"/>
  <c r="AD290" i="33"/>
  <c r="AC290" i="33"/>
  <c r="AB290" i="33"/>
  <c r="AA290" i="33"/>
  <c r="Z290" i="33"/>
  <c r="Y290" i="33"/>
  <c r="X290" i="33"/>
  <c r="W290" i="33"/>
  <c r="V290" i="33"/>
  <c r="U290" i="33"/>
  <c r="T290" i="33"/>
  <c r="S290" i="33"/>
  <c r="R290" i="33"/>
  <c r="Q290" i="33"/>
  <c r="P290" i="33"/>
  <c r="O290" i="33"/>
  <c r="N290" i="33"/>
  <c r="M290" i="33"/>
  <c r="L290" i="33"/>
  <c r="K290" i="33"/>
  <c r="J290" i="33"/>
  <c r="I290" i="33"/>
  <c r="H290" i="33"/>
  <c r="G290" i="33"/>
  <c r="F290" i="33"/>
  <c r="E290" i="33"/>
  <c r="D290" i="33"/>
  <c r="C290" i="33"/>
  <c r="B290" i="33"/>
  <c r="A290" i="33"/>
  <c r="BA290" i="33"/>
  <c r="BA288" i="33"/>
  <c r="AZ288" i="33"/>
  <c r="AY288" i="33"/>
  <c r="AX288" i="33"/>
  <c r="AW288" i="33"/>
  <c r="AV288" i="33"/>
  <c r="AU288" i="33"/>
  <c r="AT288" i="33"/>
  <c r="AS288" i="33"/>
  <c r="AR288" i="33"/>
  <c r="AQ288" i="33"/>
  <c r="AP288" i="33"/>
  <c r="AO288" i="33"/>
  <c r="AN288" i="33"/>
  <c r="AM288" i="33"/>
  <c r="AL288" i="33"/>
  <c r="AK288" i="33"/>
  <c r="AJ288" i="33"/>
  <c r="AI288" i="33"/>
  <c r="AH288" i="33"/>
  <c r="AG288" i="33"/>
  <c r="AF288" i="33"/>
  <c r="AE288" i="33"/>
  <c r="AD288" i="33"/>
  <c r="AC288" i="33"/>
  <c r="AB288" i="33"/>
  <c r="AA288" i="33"/>
  <c r="Z288" i="33"/>
  <c r="Y288" i="33"/>
  <c r="X288" i="33"/>
  <c r="W288" i="33"/>
  <c r="V288" i="33"/>
  <c r="U288" i="33"/>
  <c r="T288" i="33"/>
  <c r="S288" i="33"/>
  <c r="R288" i="33"/>
  <c r="Q288" i="33"/>
  <c r="P288" i="33"/>
  <c r="O288" i="33"/>
  <c r="N288" i="33"/>
  <c r="M288" i="33"/>
  <c r="L288" i="33"/>
  <c r="K288" i="33"/>
  <c r="J288" i="33"/>
  <c r="I288" i="33"/>
  <c r="H288" i="33"/>
  <c r="G288" i="33"/>
  <c r="F288" i="33"/>
  <c r="E288" i="33"/>
  <c r="D288" i="33"/>
  <c r="C288" i="33"/>
  <c r="B288" i="33"/>
  <c r="A288" i="33"/>
  <c r="BA286" i="33"/>
  <c r="AZ286" i="33"/>
  <c r="AY286" i="33"/>
  <c r="AX286" i="33"/>
  <c r="AW286" i="33"/>
  <c r="AV286" i="33"/>
  <c r="AU286" i="33"/>
  <c r="AT286" i="33"/>
  <c r="AS286" i="33"/>
  <c r="AR286" i="33"/>
  <c r="AQ286" i="33"/>
  <c r="AP286" i="33"/>
  <c r="AO286" i="33"/>
  <c r="AN286" i="33"/>
  <c r="AM286" i="33"/>
  <c r="AL286" i="33"/>
  <c r="AK286" i="33"/>
  <c r="AJ286" i="33"/>
  <c r="AI286" i="33"/>
  <c r="AH286" i="33"/>
  <c r="AG286" i="33"/>
  <c r="AF286" i="33"/>
  <c r="AE286" i="33"/>
  <c r="AD286" i="33"/>
  <c r="AC286" i="33"/>
  <c r="AB286" i="33"/>
  <c r="AA286" i="33"/>
  <c r="Z286" i="33"/>
  <c r="Y286" i="33"/>
  <c r="X286" i="33"/>
  <c r="W286" i="33"/>
  <c r="V286" i="33"/>
  <c r="U286" i="33"/>
  <c r="T286" i="33"/>
  <c r="S286" i="33"/>
  <c r="R286" i="33"/>
  <c r="Q286" i="33"/>
  <c r="P286" i="33"/>
  <c r="O286" i="33"/>
  <c r="N286" i="33"/>
  <c r="M286" i="33"/>
  <c r="L286" i="33"/>
  <c r="K286" i="33"/>
  <c r="J286" i="33"/>
  <c r="I286" i="33"/>
  <c r="H286" i="33"/>
  <c r="G286" i="33"/>
  <c r="F286" i="33"/>
  <c r="E286" i="33"/>
  <c r="D286" i="33"/>
  <c r="C286" i="33"/>
  <c r="B286" i="33"/>
  <c r="A286" i="33"/>
  <c r="BA284" i="33"/>
  <c r="AZ284" i="33"/>
  <c r="AY284" i="33"/>
  <c r="AX284" i="33"/>
  <c r="AW284" i="33"/>
  <c r="AV284" i="33"/>
  <c r="AU284" i="33"/>
  <c r="AT284" i="33"/>
  <c r="AS284" i="33"/>
  <c r="AR284" i="33"/>
  <c r="AQ284" i="33"/>
  <c r="AP284" i="33"/>
  <c r="AO284" i="33"/>
  <c r="AN284" i="33"/>
  <c r="AM284" i="33"/>
  <c r="AL284" i="33"/>
  <c r="AK284" i="33"/>
  <c r="AJ284" i="33"/>
  <c r="AI284" i="33"/>
  <c r="AH284" i="33"/>
  <c r="AG284" i="33"/>
  <c r="AF284" i="33"/>
  <c r="AE284" i="33"/>
  <c r="AD284" i="33"/>
  <c r="AC284" i="33"/>
  <c r="AB284" i="33"/>
  <c r="AA284" i="33"/>
  <c r="Z284" i="33"/>
  <c r="Y284" i="33"/>
  <c r="X284" i="33"/>
  <c r="W284" i="33"/>
  <c r="V284" i="33"/>
  <c r="U284" i="33"/>
  <c r="T284" i="33"/>
  <c r="S284" i="33"/>
  <c r="R284" i="33"/>
  <c r="Q284" i="33"/>
  <c r="P284" i="33"/>
  <c r="O284" i="33"/>
  <c r="N284" i="33"/>
  <c r="M284" i="33"/>
  <c r="L284" i="33"/>
  <c r="K284" i="33"/>
  <c r="J284" i="33"/>
  <c r="I284" i="33"/>
  <c r="H284" i="33"/>
  <c r="G284" i="33"/>
  <c r="F284" i="33"/>
  <c r="E284" i="33"/>
  <c r="D284" i="33"/>
  <c r="C284" i="33"/>
  <c r="B284" i="33"/>
  <c r="A284" i="33"/>
  <c r="BA282" i="33"/>
  <c r="AZ282" i="33"/>
  <c r="AY282" i="33"/>
  <c r="AX282" i="33"/>
  <c r="AW282" i="33"/>
  <c r="AV282" i="33"/>
  <c r="AU282" i="33"/>
  <c r="AT282" i="33"/>
  <c r="AS282" i="33"/>
  <c r="AR282" i="33"/>
  <c r="AQ282" i="33"/>
  <c r="AP282" i="33"/>
  <c r="AO282" i="33"/>
  <c r="AN282" i="33"/>
  <c r="AM282" i="33"/>
  <c r="AL282" i="33"/>
  <c r="AK282" i="33"/>
  <c r="AJ282" i="33"/>
  <c r="AI282" i="33"/>
  <c r="AH282" i="33"/>
  <c r="AG282" i="33"/>
  <c r="AF282" i="33"/>
  <c r="AE282" i="33"/>
  <c r="AD282" i="33"/>
  <c r="AC282" i="33"/>
  <c r="AB282" i="33"/>
  <c r="AA282" i="33"/>
  <c r="Z282" i="33"/>
  <c r="Y282" i="33"/>
  <c r="X282" i="33"/>
  <c r="W282" i="33"/>
  <c r="V282" i="33"/>
  <c r="U282" i="33"/>
  <c r="T282" i="33"/>
  <c r="S282" i="33"/>
  <c r="R282" i="33"/>
  <c r="Q282" i="33"/>
  <c r="P282" i="33"/>
  <c r="O282" i="33"/>
  <c r="N282" i="33"/>
  <c r="M282" i="33"/>
  <c r="L282" i="33"/>
  <c r="K282" i="33"/>
  <c r="J282" i="33"/>
  <c r="I282" i="33"/>
  <c r="H282" i="33"/>
  <c r="G282" i="33"/>
  <c r="F282" i="33"/>
  <c r="E282" i="33"/>
  <c r="D282" i="33"/>
  <c r="C282" i="33"/>
  <c r="B282" i="33"/>
  <c r="A282" i="33"/>
  <c r="BA280" i="33"/>
  <c r="AZ280" i="33"/>
  <c r="AY280" i="33"/>
  <c r="AX280" i="33"/>
  <c r="AW280" i="33"/>
  <c r="AV280" i="33"/>
  <c r="AU280" i="33"/>
  <c r="AT280" i="33"/>
  <c r="AS280" i="33"/>
  <c r="AR280" i="33"/>
  <c r="AQ280" i="33"/>
  <c r="AP280" i="33"/>
  <c r="AO280" i="33"/>
  <c r="AN280" i="33"/>
  <c r="AM280" i="33"/>
  <c r="AL280" i="33"/>
  <c r="AK280" i="33"/>
  <c r="AJ280" i="33"/>
  <c r="AI280" i="33"/>
  <c r="AH280" i="33"/>
  <c r="AG280" i="33"/>
  <c r="AF280" i="33"/>
  <c r="AE280" i="33"/>
  <c r="AD280" i="33"/>
  <c r="AC280" i="33"/>
  <c r="AB280" i="33"/>
  <c r="AA280" i="33"/>
  <c r="Z280" i="33"/>
  <c r="Y280" i="33"/>
  <c r="X280" i="33"/>
  <c r="W280" i="33"/>
  <c r="V280" i="33"/>
  <c r="U280" i="33"/>
  <c r="T280" i="33"/>
  <c r="S280" i="33"/>
  <c r="R280" i="33"/>
  <c r="Q280" i="33"/>
  <c r="P280" i="33"/>
  <c r="O280" i="33"/>
  <c r="N280" i="33"/>
  <c r="M280" i="33"/>
  <c r="L280" i="33"/>
  <c r="K280" i="33"/>
  <c r="J280" i="33"/>
  <c r="I280" i="33"/>
  <c r="H280" i="33"/>
  <c r="G280" i="33"/>
  <c r="F280" i="33"/>
  <c r="E280" i="33"/>
  <c r="D280" i="33"/>
  <c r="C280" i="33"/>
  <c r="B280" i="33"/>
  <c r="A280" i="33"/>
  <c r="BA278" i="33"/>
  <c r="AZ278" i="33"/>
  <c r="AY278" i="33"/>
  <c r="AX278" i="33"/>
  <c r="AW278" i="33"/>
  <c r="AV278" i="33"/>
  <c r="AU278" i="33"/>
  <c r="AT278" i="33"/>
  <c r="AS278" i="33"/>
  <c r="AR278" i="33"/>
  <c r="AQ278" i="33"/>
  <c r="AP278" i="33"/>
  <c r="AO278" i="33"/>
  <c r="AN278" i="33"/>
  <c r="AM278" i="33"/>
  <c r="AL278" i="33"/>
  <c r="AK278" i="33"/>
  <c r="AJ278" i="33"/>
  <c r="AI278" i="33"/>
  <c r="AH278" i="33"/>
  <c r="AG278" i="33"/>
  <c r="AF278" i="33"/>
  <c r="AE278" i="33"/>
  <c r="AD278" i="33"/>
  <c r="AC278" i="33"/>
  <c r="AB278" i="33"/>
  <c r="AA278" i="33"/>
  <c r="Z278" i="33"/>
  <c r="Y278" i="33"/>
  <c r="X278" i="33"/>
  <c r="W278" i="33"/>
  <c r="V278" i="33"/>
  <c r="U278" i="33"/>
  <c r="T278" i="33"/>
  <c r="S278" i="33"/>
  <c r="R278" i="33"/>
  <c r="Q278" i="33"/>
  <c r="P278" i="33"/>
  <c r="O278" i="33"/>
  <c r="N278" i="33"/>
  <c r="M278" i="33"/>
  <c r="L278" i="33"/>
  <c r="K278" i="33"/>
  <c r="J278" i="33"/>
  <c r="I278" i="33"/>
  <c r="H278" i="33"/>
  <c r="G278" i="33"/>
  <c r="F278" i="33"/>
  <c r="E278" i="33"/>
  <c r="D278" i="33"/>
  <c r="C278" i="33"/>
  <c r="B278" i="33"/>
  <c r="A278" i="33"/>
  <c r="BA276" i="33"/>
  <c r="AZ276" i="33"/>
  <c r="AY276" i="33"/>
  <c r="AX276" i="33"/>
  <c r="AW276" i="33"/>
  <c r="AV276" i="33"/>
  <c r="AU276" i="33"/>
  <c r="AT276" i="33"/>
  <c r="AS276" i="33"/>
  <c r="AR276" i="33"/>
  <c r="AQ276" i="33"/>
  <c r="AP276" i="33"/>
  <c r="AO276" i="33"/>
  <c r="AN276" i="33"/>
  <c r="AM276" i="33"/>
  <c r="AL276" i="33"/>
  <c r="AK276" i="33"/>
  <c r="AJ276" i="33"/>
  <c r="AI276" i="33"/>
  <c r="AH276" i="33"/>
  <c r="AG276" i="33"/>
  <c r="AF276" i="33"/>
  <c r="AE276" i="33"/>
  <c r="AD276" i="33"/>
  <c r="AC276" i="33"/>
  <c r="AB276" i="33"/>
  <c r="AA276" i="33"/>
  <c r="Z276" i="33"/>
  <c r="Y276" i="33"/>
  <c r="X276" i="33"/>
  <c r="W276" i="33"/>
  <c r="V276" i="33"/>
  <c r="U276" i="33"/>
  <c r="T276" i="33"/>
  <c r="S276" i="33"/>
  <c r="R276" i="33"/>
  <c r="Q276" i="33"/>
  <c r="P276" i="33"/>
  <c r="O276" i="33"/>
  <c r="N276" i="33"/>
  <c r="M276" i="33"/>
  <c r="L276" i="33"/>
  <c r="K276" i="33"/>
  <c r="J276" i="33"/>
  <c r="I276" i="33"/>
  <c r="H276" i="33"/>
  <c r="G276" i="33"/>
  <c r="F276" i="33"/>
  <c r="E276" i="33"/>
  <c r="D276" i="33"/>
  <c r="C276" i="33"/>
  <c r="B276" i="33"/>
  <c r="A276" i="33"/>
  <c r="BA274" i="33"/>
  <c r="AZ274" i="33"/>
  <c r="AY274" i="33"/>
  <c r="AX274" i="33"/>
  <c r="AW274" i="33"/>
  <c r="AV274" i="33"/>
  <c r="AU274" i="33"/>
  <c r="AT274" i="33"/>
  <c r="AS274" i="33"/>
  <c r="AR274" i="33"/>
  <c r="AQ274" i="33"/>
  <c r="AP274" i="33"/>
  <c r="AO274" i="33"/>
  <c r="AN274" i="33"/>
  <c r="AM274" i="33"/>
  <c r="AL274" i="33"/>
  <c r="AK274" i="33"/>
  <c r="AJ274" i="33"/>
  <c r="AI274" i="33"/>
  <c r="AH274" i="33"/>
  <c r="AG274" i="33"/>
  <c r="AF274" i="33"/>
  <c r="AE274" i="33"/>
  <c r="AD274" i="33"/>
  <c r="AC274" i="33"/>
  <c r="AB274" i="33"/>
  <c r="AA274" i="33"/>
  <c r="Z274" i="33"/>
  <c r="Y274" i="33"/>
  <c r="X274" i="33"/>
  <c r="W274" i="33"/>
  <c r="V274" i="33"/>
  <c r="U274" i="33"/>
  <c r="T274" i="33"/>
  <c r="S274" i="33"/>
  <c r="R274" i="33"/>
  <c r="Q274" i="33"/>
  <c r="P274" i="33"/>
  <c r="O274" i="33"/>
  <c r="N274" i="33"/>
  <c r="M274" i="33"/>
  <c r="L274" i="33"/>
  <c r="K274" i="33"/>
  <c r="J274" i="33"/>
  <c r="I274" i="33"/>
  <c r="H274" i="33"/>
  <c r="G274" i="33"/>
  <c r="F274" i="33"/>
  <c r="E274" i="33"/>
  <c r="D274" i="33"/>
  <c r="C274" i="33"/>
  <c r="B274" i="33"/>
  <c r="A274" i="33"/>
  <c r="BA272" i="33"/>
  <c r="AZ272" i="33"/>
  <c r="AY272" i="33"/>
  <c r="AX272" i="33"/>
  <c r="AW272" i="33"/>
  <c r="AV272" i="33"/>
  <c r="AU272" i="33"/>
  <c r="AT272" i="33"/>
  <c r="AS272" i="33"/>
  <c r="AR272" i="33"/>
  <c r="AQ272" i="33"/>
  <c r="AP272" i="33"/>
  <c r="AO272" i="33"/>
  <c r="AN272" i="33"/>
  <c r="AM272" i="33"/>
  <c r="AL272" i="33"/>
  <c r="AK272" i="33"/>
  <c r="AJ272" i="33"/>
  <c r="AI272" i="33"/>
  <c r="AH272" i="33"/>
  <c r="AG272" i="33"/>
  <c r="AF272" i="33"/>
  <c r="AE272" i="33"/>
  <c r="AD272" i="33"/>
  <c r="AC272" i="33"/>
  <c r="AB272" i="33"/>
  <c r="AA272" i="33"/>
  <c r="Z272" i="33"/>
  <c r="Y272" i="33"/>
  <c r="X272" i="33"/>
  <c r="W272" i="33"/>
  <c r="V272" i="33"/>
  <c r="U272" i="33"/>
  <c r="T272" i="33"/>
  <c r="S272" i="33"/>
  <c r="R272" i="33"/>
  <c r="Q272" i="33"/>
  <c r="P272" i="33"/>
  <c r="O272" i="33"/>
  <c r="N272" i="33"/>
  <c r="M272" i="33"/>
  <c r="L272" i="33"/>
  <c r="K272" i="33"/>
  <c r="J272" i="33"/>
  <c r="I272" i="33"/>
  <c r="H272" i="33"/>
  <c r="G272" i="33"/>
  <c r="F272" i="33"/>
  <c r="E272" i="33"/>
  <c r="D272" i="33"/>
  <c r="C272" i="33"/>
  <c r="B272" i="33"/>
  <c r="A272" i="33"/>
  <c r="BB290" i="33"/>
  <c r="BC290" i="33"/>
  <c r="BB282" i="33"/>
  <c r="BC282" i="33"/>
  <c r="BB280" i="33"/>
  <c r="BC280" i="33"/>
  <c r="BA270" i="33"/>
  <c r="AZ270" i="33"/>
  <c r="AY270" i="33"/>
  <c r="AX270" i="33"/>
  <c r="AW270" i="33"/>
  <c r="AV270" i="33"/>
  <c r="AU270" i="33"/>
  <c r="AT270" i="33"/>
  <c r="AS270" i="33"/>
  <c r="AR270" i="33"/>
  <c r="AQ270" i="33"/>
  <c r="AP270" i="33"/>
  <c r="AO270" i="33"/>
  <c r="AN270" i="33"/>
  <c r="AM270" i="33"/>
  <c r="AL270" i="33"/>
  <c r="AK270" i="33"/>
  <c r="AJ270" i="33"/>
  <c r="AI270" i="33"/>
  <c r="AH270" i="33"/>
  <c r="AG270" i="33"/>
  <c r="AF270" i="33"/>
  <c r="AE270" i="33"/>
  <c r="AD270" i="33"/>
  <c r="AC270" i="33"/>
  <c r="AB270" i="33"/>
  <c r="AA270" i="33"/>
  <c r="Z270" i="33"/>
  <c r="Y270" i="33"/>
  <c r="X270" i="33"/>
  <c r="W270" i="33"/>
  <c r="V270" i="33"/>
  <c r="U270" i="33"/>
  <c r="T270" i="33"/>
  <c r="S270" i="33"/>
  <c r="R270" i="33"/>
  <c r="Q270" i="33"/>
  <c r="P270" i="33"/>
  <c r="O270" i="33"/>
  <c r="N270" i="33"/>
  <c r="M270" i="33"/>
  <c r="L270" i="33"/>
  <c r="K270" i="33"/>
  <c r="J270" i="33"/>
  <c r="I270" i="33"/>
  <c r="H270" i="33"/>
  <c r="G270" i="33"/>
  <c r="F270" i="33"/>
  <c r="E270" i="33"/>
  <c r="D270" i="33"/>
  <c r="C270" i="33"/>
  <c r="B270" i="33"/>
  <c r="A270" i="33"/>
  <c r="N268" i="33"/>
  <c r="M268" i="33"/>
  <c r="L268" i="33"/>
  <c r="K268" i="33"/>
  <c r="J268" i="33"/>
  <c r="I268" i="33"/>
  <c r="H268" i="33"/>
  <c r="G268" i="33"/>
  <c r="F268" i="33"/>
  <c r="E268" i="33"/>
  <c r="D268" i="33"/>
  <c r="C268" i="33"/>
  <c r="B268" i="33"/>
  <c r="A268" i="33"/>
  <c r="AA229" i="31"/>
  <c r="Z229" i="31"/>
  <c r="Y229" i="31"/>
  <c r="X229" i="31"/>
  <c r="W229" i="31"/>
  <c r="V229" i="31"/>
  <c r="U229" i="31"/>
  <c r="T229" i="31"/>
  <c r="S229" i="31"/>
  <c r="R229" i="31"/>
  <c r="Q229" i="31"/>
  <c r="P229" i="31"/>
  <c r="O229" i="31"/>
  <c r="N229" i="31"/>
  <c r="M229" i="31"/>
  <c r="L229" i="31"/>
  <c r="K229" i="31"/>
  <c r="J229" i="31"/>
  <c r="I229" i="31"/>
  <c r="H229" i="31"/>
  <c r="G229" i="31"/>
  <c r="F229" i="31"/>
  <c r="E229" i="31"/>
  <c r="D229" i="31"/>
  <c r="C229" i="31"/>
  <c r="B229" i="31"/>
  <c r="A229" i="31"/>
  <c r="AA227" i="31"/>
  <c r="Z227" i="31"/>
  <c r="Y227" i="31"/>
  <c r="X227" i="31"/>
  <c r="W227" i="31"/>
  <c r="V227" i="31"/>
  <c r="U227" i="31"/>
  <c r="T227" i="31"/>
  <c r="S227" i="31"/>
  <c r="R227" i="31"/>
  <c r="Q227" i="31"/>
  <c r="P227" i="31"/>
  <c r="O227" i="31"/>
  <c r="N227" i="31"/>
  <c r="M227" i="31"/>
  <c r="L227" i="31"/>
  <c r="K227" i="31"/>
  <c r="J227" i="31"/>
  <c r="I227" i="31"/>
  <c r="H227" i="31"/>
  <c r="G227" i="31"/>
  <c r="F227" i="31"/>
  <c r="E227" i="31"/>
  <c r="D227" i="31"/>
  <c r="C227" i="31"/>
  <c r="B227" i="31"/>
  <c r="A227" i="31"/>
  <c r="AA225" i="31"/>
  <c r="Z225" i="31"/>
  <c r="Y225" i="31"/>
  <c r="X225" i="31"/>
  <c r="W225" i="31"/>
  <c r="V225" i="31"/>
  <c r="U225" i="31"/>
  <c r="T225" i="31"/>
  <c r="S225" i="31"/>
  <c r="R225" i="31"/>
  <c r="Q225" i="31"/>
  <c r="P225" i="31"/>
  <c r="O225" i="31"/>
  <c r="N225" i="31"/>
  <c r="M225" i="31"/>
  <c r="L225" i="31"/>
  <c r="K225" i="31"/>
  <c r="J225" i="31"/>
  <c r="I225" i="31"/>
  <c r="H225" i="31"/>
  <c r="G225" i="31"/>
  <c r="F225" i="31"/>
  <c r="E225" i="31"/>
  <c r="D225" i="31"/>
  <c r="C225" i="31"/>
  <c r="B225" i="31"/>
  <c r="A225" i="31"/>
  <c r="AA223" i="31"/>
  <c r="Z223" i="31"/>
  <c r="Y223" i="31"/>
  <c r="X223" i="31"/>
  <c r="W223" i="31"/>
  <c r="V223" i="31"/>
  <c r="U223" i="31"/>
  <c r="T223" i="31"/>
  <c r="S223" i="31"/>
  <c r="R223" i="31"/>
  <c r="Q223" i="31"/>
  <c r="P223" i="31"/>
  <c r="O223" i="31"/>
  <c r="N223" i="31"/>
  <c r="M223" i="31"/>
  <c r="L223" i="31"/>
  <c r="K223" i="31"/>
  <c r="J223" i="31"/>
  <c r="I223" i="31"/>
  <c r="H223" i="31"/>
  <c r="G223" i="31"/>
  <c r="F223" i="31"/>
  <c r="E223" i="31"/>
  <c r="D223" i="31"/>
  <c r="C223" i="31"/>
  <c r="B223" i="31"/>
  <c r="A223" i="31"/>
  <c r="AA221" i="31"/>
  <c r="Z221" i="31"/>
  <c r="Y221" i="31"/>
  <c r="X221" i="31"/>
  <c r="W221" i="31"/>
  <c r="V221" i="31"/>
  <c r="U221" i="31"/>
  <c r="T221" i="31"/>
  <c r="S221" i="31"/>
  <c r="R221" i="31"/>
  <c r="Q221" i="31"/>
  <c r="P221" i="31"/>
  <c r="O221" i="31"/>
  <c r="N221" i="31"/>
  <c r="M221" i="31"/>
  <c r="L221" i="31"/>
  <c r="K221" i="31"/>
  <c r="J221" i="31"/>
  <c r="I221" i="31"/>
  <c r="H221" i="31"/>
  <c r="G221" i="31"/>
  <c r="F221" i="31"/>
  <c r="E221" i="31"/>
  <c r="D221" i="31"/>
  <c r="C221" i="31"/>
  <c r="B221" i="31"/>
  <c r="A221" i="31"/>
  <c r="AA219" i="31"/>
  <c r="Z219" i="31"/>
  <c r="Y219" i="31"/>
  <c r="X219" i="31"/>
  <c r="W219" i="31"/>
  <c r="V219" i="31"/>
  <c r="U219" i="31"/>
  <c r="T219" i="31"/>
  <c r="S219" i="31"/>
  <c r="R219" i="31"/>
  <c r="Q219" i="31"/>
  <c r="P219" i="31"/>
  <c r="O219" i="31"/>
  <c r="N219" i="31"/>
  <c r="M219" i="31"/>
  <c r="L219" i="31"/>
  <c r="K219" i="31"/>
  <c r="J219" i="31"/>
  <c r="I219" i="31"/>
  <c r="H219" i="31"/>
  <c r="G219" i="31"/>
  <c r="F219" i="31"/>
  <c r="E219" i="31"/>
  <c r="D219" i="31"/>
  <c r="C219" i="31"/>
  <c r="B219" i="31"/>
  <c r="A219" i="31"/>
  <c r="AA217" i="31"/>
  <c r="Z217" i="31"/>
  <c r="Y217" i="31"/>
  <c r="X217" i="31"/>
  <c r="W217" i="31"/>
  <c r="V217" i="31"/>
  <c r="U217" i="31"/>
  <c r="T217" i="31"/>
  <c r="S217" i="31"/>
  <c r="R217" i="31"/>
  <c r="Q217" i="31"/>
  <c r="P217" i="31"/>
  <c r="O217" i="31"/>
  <c r="N217" i="31"/>
  <c r="M217" i="31"/>
  <c r="L217" i="31"/>
  <c r="K217" i="31"/>
  <c r="J217" i="31"/>
  <c r="I217" i="31"/>
  <c r="H217" i="31"/>
  <c r="G217" i="31"/>
  <c r="F217" i="31"/>
  <c r="E217" i="31"/>
  <c r="D217" i="31"/>
  <c r="C217" i="31"/>
  <c r="B217" i="31"/>
  <c r="A217" i="31"/>
  <c r="AA215" i="31"/>
  <c r="Z215" i="31"/>
  <c r="Y215" i="31"/>
  <c r="X215" i="31"/>
  <c r="W215" i="31"/>
  <c r="V215" i="31"/>
  <c r="U215" i="31"/>
  <c r="T215" i="31"/>
  <c r="S215" i="31"/>
  <c r="R215" i="31"/>
  <c r="Q215" i="31"/>
  <c r="P215" i="31"/>
  <c r="O215" i="31"/>
  <c r="N215" i="31"/>
  <c r="M215" i="31"/>
  <c r="L215" i="31"/>
  <c r="K215" i="31"/>
  <c r="J215" i="31"/>
  <c r="I215" i="31"/>
  <c r="H215" i="31"/>
  <c r="G215" i="31"/>
  <c r="F215" i="31"/>
  <c r="E215" i="31"/>
  <c r="D215" i="31"/>
  <c r="C215" i="31"/>
  <c r="B215" i="31"/>
  <c r="A215" i="31"/>
  <c r="AA213" i="31"/>
  <c r="Z213" i="31"/>
  <c r="Y213" i="31"/>
  <c r="X213" i="31"/>
  <c r="W213" i="31"/>
  <c r="V213" i="31"/>
  <c r="U213" i="31"/>
  <c r="T213" i="31"/>
  <c r="S213" i="31"/>
  <c r="R213" i="31"/>
  <c r="Q213" i="31"/>
  <c r="P213" i="31"/>
  <c r="O213" i="31"/>
  <c r="N213" i="31"/>
  <c r="M213" i="31"/>
  <c r="L213" i="31"/>
  <c r="K213" i="31"/>
  <c r="J213" i="31"/>
  <c r="I213" i="31"/>
  <c r="H213" i="31"/>
  <c r="G213" i="31"/>
  <c r="F213" i="31"/>
  <c r="E213" i="31"/>
  <c r="D213" i="31"/>
  <c r="C213" i="31"/>
  <c r="B213" i="31"/>
  <c r="A213" i="31"/>
  <c r="AA211" i="31"/>
  <c r="Z211" i="31"/>
  <c r="Y211" i="31"/>
  <c r="X211" i="31"/>
  <c r="W211" i="31"/>
  <c r="V211" i="31"/>
  <c r="U211" i="31"/>
  <c r="T211" i="31"/>
  <c r="S211" i="31"/>
  <c r="R211" i="31"/>
  <c r="Q211" i="31"/>
  <c r="P211" i="31"/>
  <c r="O211" i="31"/>
  <c r="N211" i="31"/>
  <c r="M211" i="31"/>
  <c r="L211" i="31"/>
  <c r="K211" i="31"/>
  <c r="J211" i="31"/>
  <c r="I211" i="31"/>
  <c r="H211" i="31"/>
  <c r="G211" i="31"/>
  <c r="F211" i="31"/>
  <c r="E211" i="31"/>
  <c r="D211" i="31"/>
  <c r="C211" i="31"/>
  <c r="B211" i="31"/>
  <c r="A211" i="31"/>
  <c r="AA209" i="31"/>
  <c r="Z209" i="31"/>
  <c r="Y209" i="31"/>
  <c r="X209" i="31"/>
  <c r="W209" i="31"/>
  <c r="V209" i="31"/>
  <c r="U209" i="31"/>
  <c r="T209" i="31"/>
  <c r="S209" i="31"/>
  <c r="R209" i="31"/>
  <c r="Q209" i="31"/>
  <c r="P209" i="31"/>
  <c r="O209" i="31"/>
  <c r="N209" i="31"/>
  <c r="M209" i="31"/>
  <c r="L209" i="31"/>
  <c r="K209" i="31"/>
  <c r="J209" i="31"/>
  <c r="I209" i="31"/>
  <c r="H209" i="31"/>
  <c r="G209" i="31"/>
  <c r="F209" i="31"/>
  <c r="E209" i="31"/>
  <c r="D209" i="31"/>
  <c r="C209" i="31"/>
  <c r="B209" i="31"/>
  <c r="A209" i="31"/>
  <c r="AA207" i="31"/>
  <c r="Z207" i="31"/>
  <c r="Y207" i="31"/>
  <c r="X207" i="31"/>
  <c r="W207" i="31"/>
  <c r="V207" i="31"/>
  <c r="U207" i="31"/>
  <c r="T207" i="31"/>
  <c r="S207" i="31"/>
  <c r="R207" i="31"/>
  <c r="Q207" i="31"/>
  <c r="P207" i="31"/>
  <c r="O207" i="31"/>
  <c r="N207" i="31"/>
  <c r="M207" i="31"/>
  <c r="L207" i="31"/>
  <c r="K207" i="31"/>
  <c r="J207" i="31"/>
  <c r="I207" i="31"/>
  <c r="H207" i="31"/>
  <c r="G207" i="31"/>
  <c r="F207" i="31"/>
  <c r="E207" i="31"/>
  <c r="D207" i="31"/>
  <c r="C207" i="31"/>
  <c r="B207" i="31"/>
  <c r="A207" i="31"/>
  <c r="AA205" i="31"/>
  <c r="Z205" i="31"/>
  <c r="Y205" i="31"/>
  <c r="X205" i="31"/>
  <c r="W205" i="31"/>
  <c r="V205" i="31"/>
  <c r="U205" i="31"/>
  <c r="T205" i="31"/>
  <c r="S205" i="31"/>
  <c r="R205" i="31"/>
  <c r="Q205" i="31"/>
  <c r="P205" i="31"/>
  <c r="O205" i="31"/>
  <c r="N205" i="31"/>
  <c r="M205" i="31"/>
  <c r="L205" i="31"/>
  <c r="K205" i="31"/>
  <c r="J205" i="31"/>
  <c r="I205" i="31"/>
  <c r="H205" i="31"/>
  <c r="G205" i="31"/>
  <c r="F205" i="31"/>
  <c r="E205" i="31"/>
  <c r="D205" i="31"/>
  <c r="C205" i="31"/>
  <c r="B205" i="31"/>
  <c r="A205" i="31"/>
  <c r="AA203" i="31"/>
  <c r="Z203" i="31"/>
  <c r="Y203" i="31"/>
  <c r="X203" i="31"/>
  <c r="W203" i="31"/>
  <c r="V203" i="31"/>
  <c r="U203" i="31"/>
  <c r="T203" i="31"/>
  <c r="S203" i="31"/>
  <c r="R203" i="31"/>
  <c r="Q203" i="31"/>
  <c r="P203" i="31"/>
  <c r="O203" i="31"/>
  <c r="N203" i="31"/>
  <c r="M203" i="31"/>
  <c r="L203" i="31"/>
  <c r="K203" i="31"/>
  <c r="J203" i="31"/>
  <c r="I203" i="31"/>
  <c r="H203" i="31"/>
  <c r="G203" i="31"/>
  <c r="F203" i="31"/>
  <c r="E203" i="31"/>
  <c r="D203" i="31"/>
  <c r="C203" i="31"/>
  <c r="B203" i="31"/>
  <c r="A203" i="31"/>
  <c r="AA201" i="31"/>
  <c r="Z201" i="31"/>
  <c r="Y201" i="31"/>
  <c r="X201" i="31"/>
  <c r="W201" i="31"/>
  <c r="V201" i="31"/>
  <c r="U201" i="31"/>
  <c r="T201" i="31"/>
  <c r="S201" i="31"/>
  <c r="R201" i="31"/>
  <c r="Q201" i="31"/>
  <c r="P201" i="31"/>
  <c r="O201" i="31"/>
  <c r="N201" i="31"/>
  <c r="M201" i="31"/>
  <c r="L201" i="31"/>
  <c r="K201" i="31"/>
  <c r="J201" i="31"/>
  <c r="I201" i="31"/>
  <c r="H201" i="31"/>
  <c r="G201" i="31"/>
  <c r="F201" i="31"/>
  <c r="E201" i="31"/>
  <c r="D201" i="31"/>
  <c r="C201" i="31"/>
  <c r="B201" i="31"/>
  <c r="A201" i="31"/>
  <c r="N199" i="31"/>
  <c r="M199" i="31"/>
  <c r="L199" i="31"/>
  <c r="K199" i="31"/>
  <c r="J199" i="31"/>
  <c r="I199" i="31"/>
  <c r="H199" i="31"/>
  <c r="G199" i="31"/>
  <c r="F199" i="31"/>
  <c r="E199" i="31"/>
  <c r="D199" i="31"/>
  <c r="C199" i="31"/>
  <c r="B199" i="31"/>
  <c r="A199" i="31"/>
  <c r="N192" i="25"/>
  <c r="M192" i="25"/>
  <c r="L192" i="25"/>
  <c r="K192" i="25"/>
  <c r="J192" i="25"/>
  <c r="I192" i="25"/>
  <c r="H192" i="25"/>
  <c r="G192" i="25"/>
  <c r="F192" i="25"/>
  <c r="E192" i="25"/>
  <c r="D192" i="25"/>
  <c r="C192" i="25"/>
  <c r="B192" i="25"/>
  <c r="A192" i="25"/>
  <c r="N190" i="25"/>
  <c r="M190" i="25"/>
  <c r="L190" i="25"/>
  <c r="K190" i="25"/>
  <c r="J190" i="25"/>
  <c r="I190" i="25"/>
  <c r="H190" i="25"/>
  <c r="G190" i="25"/>
  <c r="F190" i="25"/>
  <c r="E190" i="25"/>
  <c r="D190" i="25"/>
  <c r="C190" i="25"/>
  <c r="B190" i="25"/>
  <c r="A190" i="25"/>
  <c r="N188" i="25"/>
  <c r="M188" i="25"/>
  <c r="L188" i="25"/>
  <c r="K188" i="25"/>
  <c r="J188" i="25"/>
  <c r="I188" i="25"/>
  <c r="H188" i="25"/>
  <c r="G188" i="25"/>
  <c r="F188" i="25"/>
  <c r="E188" i="25"/>
  <c r="D188" i="25"/>
  <c r="C188" i="25"/>
  <c r="B188" i="25"/>
  <c r="A188" i="25"/>
  <c r="N186" i="25"/>
  <c r="M186" i="25"/>
  <c r="L186" i="25"/>
  <c r="K186" i="25"/>
  <c r="J186" i="25"/>
  <c r="I186" i="25"/>
  <c r="H186" i="25"/>
  <c r="G186" i="25"/>
  <c r="F186" i="25"/>
  <c r="E186" i="25"/>
  <c r="D186" i="25"/>
  <c r="C186" i="25"/>
  <c r="B186" i="25"/>
  <c r="A186" i="25"/>
  <c r="N184" i="25"/>
  <c r="M184" i="25"/>
  <c r="L184" i="25"/>
  <c r="K184" i="25"/>
  <c r="J184" i="25"/>
  <c r="I184" i="25"/>
  <c r="H184" i="25"/>
  <c r="G184" i="25"/>
  <c r="F184" i="25"/>
  <c r="E184" i="25"/>
  <c r="D184" i="25"/>
  <c r="C184" i="25"/>
  <c r="B184" i="25"/>
  <c r="A184" i="25"/>
  <c r="N182" i="25"/>
  <c r="M182" i="25"/>
  <c r="L182" i="25"/>
  <c r="K182" i="25"/>
  <c r="J182" i="25"/>
  <c r="I182" i="25"/>
  <c r="H182" i="25"/>
  <c r="G182" i="25"/>
  <c r="F182" i="25"/>
  <c r="E182" i="25"/>
  <c r="D182" i="25"/>
  <c r="C182" i="25"/>
  <c r="B182" i="25"/>
  <c r="A182" i="25"/>
  <c r="N180" i="25"/>
  <c r="M180" i="25"/>
  <c r="L180" i="25"/>
  <c r="K180" i="25"/>
  <c r="J180" i="25"/>
  <c r="I180" i="25"/>
  <c r="H180" i="25"/>
  <c r="G180" i="25"/>
  <c r="F180" i="25"/>
  <c r="E180" i="25"/>
  <c r="D180" i="25"/>
  <c r="C180" i="25"/>
  <c r="B180" i="25"/>
  <c r="A180" i="25"/>
  <c r="N178" i="25"/>
  <c r="M178" i="25"/>
  <c r="L178" i="25"/>
  <c r="K178" i="25"/>
  <c r="J178" i="25"/>
  <c r="I178" i="25"/>
  <c r="H178" i="25"/>
  <c r="G178" i="25"/>
  <c r="F178" i="25"/>
  <c r="E178" i="25"/>
  <c r="D178" i="25"/>
  <c r="C178" i="25"/>
  <c r="B178" i="25"/>
  <c r="A178" i="25"/>
  <c r="N176" i="25"/>
  <c r="M176" i="25"/>
  <c r="L176" i="25"/>
  <c r="K176" i="25"/>
  <c r="J176" i="25"/>
  <c r="I176" i="25"/>
  <c r="H176" i="25"/>
  <c r="G176" i="25"/>
  <c r="F176" i="25"/>
  <c r="E176" i="25"/>
  <c r="D176" i="25"/>
  <c r="C176" i="25"/>
  <c r="B176" i="25"/>
  <c r="A176" i="25"/>
  <c r="N174" i="25"/>
  <c r="M174" i="25"/>
  <c r="L174" i="25"/>
  <c r="K174" i="25"/>
  <c r="J174" i="25"/>
  <c r="I174" i="25"/>
  <c r="H174" i="25"/>
  <c r="G174" i="25"/>
  <c r="F174" i="25"/>
  <c r="E174" i="25"/>
  <c r="D174" i="25"/>
  <c r="C174" i="25"/>
  <c r="B174" i="25"/>
  <c r="A174" i="25"/>
  <c r="N172" i="25"/>
  <c r="M172" i="25"/>
  <c r="L172" i="25"/>
  <c r="K172" i="25"/>
  <c r="J172" i="25"/>
  <c r="I172" i="25"/>
  <c r="H172" i="25"/>
  <c r="G172" i="25"/>
  <c r="F172" i="25"/>
  <c r="E172" i="25"/>
  <c r="D172" i="25"/>
  <c r="C172" i="25"/>
  <c r="B172" i="25"/>
  <c r="A172" i="25"/>
  <c r="N170" i="25"/>
  <c r="M170" i="25"/>
  <c r="L170" i="25"/>
  <c r="K170" i="25"/>
  <c r="J170" i="25"/>
  <c r="I170" i="25"/>
  <c r="H170" i="25"/>
  <c r="G170" i="25"/>
  <c r="F170" i="25"/>
  <c r="E170" i="25"/>
  <c r="D170" i="25"/>
  <c r="C170" i="25"/>
  <c r="B170" i="25"/>
  <c r="A170" i="25"/>
  <c r="O170" i="25"/>
  <c r="P170" i="25"/>
  <c r="N168" i="25"/>
  <c r="M168" i="25"/>
  <c r="L168" i="25"/>
  <c r="K168" i="25"/>
  <c r="J168" i="25"/>
  <c r="I168" i="25"/>
  <c r="H168" i="25"/>
  <c r="G168" i="25"/>
  <c r="F168" i="25"/>
  <c r="E168" i="25"/>
  <c r="D168" i="25"/>
  <c r="C168" i="25"/>
  <c r="B168" i="25"/>
  <c r="A168" i="25"/>
  <c r="O168" i="25"/>
  <c r="P168" i="25"/>
  <c r="N166" i="25"/>
  <c r="M166" i="25"/>
  <c r="L166" i="25"/>
  <c r="K166" i="25"/>
  <c r="J166" i="25"/>
  <c r="I166" i="25"/>
  <c r="H166" i="25"/>
  <c r="G166" i="25"/>
  <c r="F166" i="25"/>
  <c r="E166" i="25"/>
  <c r="D166" i="25"/>
  <c r="C166" i="25"/>
  <c r="B166" i="25"/>
  <c r="A166" i="25"/>
  <c r="O166" i="25"/>
  <c r="P166" i="25"/>
  <c r="N164" i="25"/>
  <c r="M164" i="25"/>
  <c r="L164" i="25"/>
  <c r="K164" i="25"/>
  <c r="J164" i="25"/>
  <c r="I164" i="25"/>
  <c r="H164" i="25"/>
  <c r="G164" i="25"/>
  <c r="F164" i="25"/>
  <c r="E164" i="25"/>
  <c r="D164" i="25"/>
  <c r="C164" i="25"/>
  <c r="B164" i="25"/>
  <c r="A164" i="25"/>
  <c r="O164" i="25"/>
  <c r="P164" i="25"/>
  <c r="N162" i="25"/>
  <c r="M162" i="25"/>
  <c r="L162" i="25"/>
  <c r="K162" i="25"/>
  <c r="J162" i="25"/>
  <c r="I162" i="25"/>
  <c r="H162" i="25"/>
  <c r="G162" i="25"/>
  <c r="F162" i="25"/>
  <c r="E162" i="25"/>
  <c r="D162" i="25"/>
  <c r="C162" i="25"/>
  <c r="B162" i="25"/>
  <c r="A162" i="25"/>
  <c r="J192" i="29"/>
  <c r="I192" i="29"/>
  <c r="H192" i="29"/>
  <c r="G192" i="29"/>
  <c r="F192" i="29"/>
  <c r="E192" i="29"/>
  <c r="D192" i="29"/>
  <c r="C192" i="29"/>
  <c r="B192" i="29"/>
  <c r="A192" i="29"/>
  <c r="O192" i="29"/>
  <c r="P192" i="29"/>
  <c r="J190" i="29"/>
  <c r="I190" i="29"/>
  <c r="H190" i="29"/>
  <c r="G190" i="29"/>
  <c r="F190" i="29"/>
  <c r="E190" i="29"/>
  <c r="D190" i="29"/>
  <c r="C190" i="29"/>
  <c r="B190" i="29"/>
  <c r="A190" i="29"/>
  <c r="O190" i="29"/>
  <c r="P190" i="29"/>
  <c r="J188" i="29"/>
  <c r="I188" i="29"/>
  <c r="H188" i="29"/>
  <c r="G188" i="29"/>
  <c r="F188" i="29"/>
  <c r="E188" i="29"/>
  <c r="D188" i="29"/>
  <c r="C188" i="29"/>
  <c r="B188" i="29"/>
  <c r="A188" i="29"/>
  <c r="O188" i="29"/>
  <c r="P188" i="29"/>
  <c r="J186" i="29"/>
  <c r="I186" i="29"/>
  <c r="H186" i="29"/>
  <c r="G186" i="29"/>
  <c r="F186" i="29"/>
  <c r="E186" i="29"/>
  <c r="D186" i="29"/>
  <c r="C186" i="29"/>
  <c r="B186" i="29"/>
  <c r="A186" i="29"/>
  <c r="O186" i="29"/>
  <c r="P186" i="29"/>
  <c r="J184" i="29"/>
  <c r="I184" i="29"/>
  <c r="H184" i="29"/>
  <c r="G184" i="29"/>
  <c r="F184" i="29"/>
  <c r="E184" i="29"/>
  <c r="D184" i="29"/>
  <c r="C184" i="29"/>
  <c r="B184" i="29"/>
  <c r="A184" i="29"/>
  <c r="O184" i="29"/>
  <c r="P184" i="29"/>
  <c r="J182" i="29"/>
  <c r="I182" i="29"/>
  <c r="H182" i="29"/>
  <c r="G182" i="29"/>
  <c r="F182" i="29"/>
  <c r="E182" i="29"/>
  <c r="D182" i="29"/>
  <c r="C182" i="29"/>
  <c r="B182" i="29"/>
  <c r="A182" i="29"/>
  <c r="O182" i="29"/>
  <c r="P182" i="29"/>
  <c r="J180" i="29"/>
  <c r="I180" i="29"/>
  <c r="H180" i="29"/>
  <c r="G180" i="29"/>
  <c r="F180" i="29"/>
  <c r="E180" i="29"/>
  <c r="D180" i="29"/>
  <c r="C180" i="29"/>
  <c r="B180" i="29"/>
  <c r="A180" i="29"/>
  <c r="O180" i="29"/>
  <c r="P180" i="29"/>
  <c r="J178" i="29"/>
  <c r="I178" i="29"/>
  <c r="H178" i="29"/>
  <c r="G178" i="29"/>
  <c r="F178" i="29"/>
  <c r="E178" i="29"/>
  <c r="D178" i="29"/>
  <c r="C178" i="29"/>
  <c r="B178" i="29"/>
  <c r="A178" i="29"/>
  <c r="O178" i="29"/>
  <c r="P178" i="29"/>
  <c r="J176" i="29"/>
  <c r="I176" i="29"/>
  <c r="H176" i="29"/>
  <c r="G176" i="29"/>
  <c r="F176" i="29"/>
  <c r="E176" i="29"/>
  <c r="D176" i="29"/>
  <c r="C176" i="29"/>
  <c r="B176" i="29"/>
  <c r="A176" i="29"/>
  <c r="O176" i="29"/>
  <c r="P176" i="29"/>
  <c r="J174" i="29"/>
  <c r="I174" i="29"/>
  <c r="H174" i="29"/>
  <c r="G174" i="29"/>
  <c r="F174" i="29"/>
  <c r="E174" i="29"/>
  <c r="D174" i="29"/>
  <c r="C174" i="29"/>
  <c r="B174" i="29"/>
  <c r="A174" i="29"/>
  <c r="O174" i="29"/>
  <c r="P174" i="29"/>
  <c r="J172" i="29"/>
  <c r="I172" i="29"/>
  <c r="H172" i="29"/>
  <c r="G172" i="29"/>
  <c r="F172" i="29"/>
  <c r="E172" i="29"/>
  <c r="D172" i="29"/>
  <c r="C172" i="29"/>
  <c r="B172" i="29"/>
  <c r="A172" i="29"/>
  <c r="O172" i="29"/>
  <c r="P172" i="29"/>
  <c r="J170" i="29"/>
  <c r="I170" i="29"/>
  <c r="H170" i="29"/>
  <c r="G170" i="29"/>
  <c r="F170" i="29"/>
  <c r="E170" i="29"/>
  <c r="D170" i="29"/>
  <c r="C170" i="29"/>
  <c r="B170" i="29"/>
  <c r="A170" i="29"/>
  <c r="O170" i="29"/>
  <c r="P170" i="29"/>
  <c r="J168" i="29"/>
  <c r="I168" i="29"/>
  <c r="H168" i="29"/>
  <c r="G168" i="29"/>
  <c r="F168" i="29"/>
  <c r="E168" i="29"/>
  <c r="D166" i="29"/>
  <c r="D168" i="29"/>
  <c r="C168" i="29"/>
  <c r="B168" i="29"/>
  <c r="A168" i="29"/>
  <c r="O168" i="29"/>
  <c r="P168" i="29"/>
  <c r="J166" i="29"/>
  <c r="I166" i="29"/>
  <c r="H166" i="29"/>
  <c r="G166" i="29"/>
  <c r="F166" i="29"/>
  <c r="E166" i="29"/>
  <c r="C166" i="29"/>
  <c r="B166" i="29"/>
  <c r="A166" i="29"/>
  <c r="O166" i="29"/>
  <c r="P166" i="29"/>
  <c r="J164" i="29"/>
  <c r="I164" i="29"/>
  <c r="H164" i="29"/>
  <c r="G164" i="29"/>
  <c r="F164" i="29"/>
  <c r="E164" i="29"/>
  <c r="D164" i="29"/>
  <c r="C164" i="29"/>
  <c r="B164" i="29"/>
  <c r="A164" i="29"/>
  <c r="O164" i="29"/>
  <c r="P164" i="29"/>
  <c r="F192" i="27"/>
  <c r="E192" i="27"/>
  <c r="D192" i="27"/>
  <c r="C192" i="27"/>
  <c r="B192" i="27"/>
  <c r="A192" i="27"/>
  <c r="O192" i="27"/>
  <c r="P192" i="27"/>
  <c r="F190" i="27"/>
  <c r="E190" i="27"/>
  <c r="D190" i="27"/>
  <c r="C190" i="27"/>
  <c r="B190" i="27"/>
  <c r="A190" i="27"/>
  <c r="O190" i="27"/>
  <c r="P190" i="27"/>
  <c r="F188" i="27"/>
  <c r="E188" i="27"/>
  <c r="D188" i="27"/>
  <c r="C188" i="27"/>
  <c r="B188" i="27"/>
  <c r="A188" i="27"/>
  <c r="O188" i="27"/>
  <c r="P188" i="27"/>
  <c r="F186" i="27"/>
  <c r="E186" i="27"/>
  <c r="D186" i="27"/>
  <c r="C186" i="27"/>
  <c r="B186" i="27"/>
  <c r="A186" i="27"/>
  <c r="O186" i="27"/>
  <c r="P186" i="27"/>
  <c r="F184" i="27"/>
  <c r="E184" i="27"/>
  <c r="D184" i="27"/>
  <c r="C184" i="27"/>
  <c r="B184" i="27"/>
  <c r="A184" i="27"/>
  <c r="O184" i="27"/>
  <c r="P184" i="27"/>
  <c r="F182" i="27"/>
  <c r="E182" i="27"/>
  <c r="D182" i="27"/>
  <c r="C182" i="27"/>
  <c r="B182" i="27"/>
  <c r="A182" i="27"/>
  <c r="O182" i="27"/>
  <c r="P182" i="27"/>
  <c r="F180" i="27"/>
  <c r="E180" i="27"/>
  <c r="D180" i="27"/>
  <c r="C180" i="27"/>
  <c r="B180" i="27"/>
  <c r="A180" i="27"/>
  <c r="O180" i="27"/>
  <c r="P180" i="27"/>
  <c r="F178" i="27"/>
  <c r="E178" i="27"/>
  <c r="D178" i="27"/>
  <c r="C178" i="27"/>
  <c r="B178" i="27"/>
  <c r="A178" i="27"/>
  <c r="O178" i="27"/>
  <c r="P178" i="27"/>
  <c r="F176" i="27"/>
  <c r="E176" i="27"/>
  <c r="D176" i="27"/>
  <c r="C176" i="27"/>
  <c r="B176" i="27"/>
  <c r="A176" i="27"/>
  <c r="O176" i="27"/>
  <c r="P176" i="27"/>
  <c r="F174" i="27"/>
  <c r="E174" i="27"/>
  <c r="D174" i="27"/>
  <c r="C174" i="27"/>
  <c r="B174" i="27"/>
  <c r="A174" i="27"/>
  <c r="O174" i="27"/>
  <c r="P174" i="27"/>
  <c r="F172" i="27"/>
  <c r="E172" i="27"/>
  <c r="D172" i="27"/>
  <c r="C172" i="27"/>
  <c r="B172" i="27"/>
  <c r="A172" i="27"/>
  <c r="O172" i="27"/>
  <c r="P172" i="27"/>
  <c r="F170" i="27"/>
  <c r="E170" i="27"/>
  <c r="D170" i="27"/>
  <c r="C170" i="27"/>
  <c r="B170" i="27"/>
  <c r="A170" i="27"/>
  <c r="O170" i="27"/>
  <c r="P170" i="27"/>
  <c r="F168" i="27"/>
  <c r="E168" i="27"/>
  <c r="D168" i="27"/>
  <c r="C168" i="27"/>
  <c r="B168" i="27"/>
  <c r="A168" i="27"/>
  <c r="O168" i="27"/>
  <c r="P168" i="27"/>
  <c r="F166" i="27"/>
  <c r="E166" i="27"/>
  <c r="D166" i="27"/>
  <c r="C166" i="27"/>
  <c r="B166" i="27"/>
  <c r="A166" i="27"/>
  <c r="O166" i="27"/>
  <c r="P166" i="27"/>
  <c r="F164" i="27"/>
  <c r="F162" i="27"/>
  <c r="E164" i="27"/>
  <c r="E162" i="27"/>
  <c r="D164" i="27"/>
  <c r="D162" i="27"/>
  <c r="B164" i="27"/>
  <c r="A164" i="27"/>
  <c r="C164" i="27"/>
  <c r="O164" i="27"/>
  <c r="P164" i="27"/>
  <c r="C162" i="27"/>
  <c r="C3" i="34"/>
  <c r="C3" i="32"/>
  <c r="C3" i="26"/>
  <c r="C3" i="30"/>
  <c r="C3" i="28"/>
  <c r="BB296" i="33"/>
  <c r="BC296" i="33"/>
  <c r="BB276" i="33"/>
  <c r="BC276" i="33"/>
  <c r="BB292" i="33"/>
  <c r="BC292" i="33"/>
  <c r="BB294" i="33"/>
  <c r="BC294" i="33"/>
  <c r="BB298" i="33"/>
  <c r="BC298" i="33"/>
  <c r="BB270" i="33"/>
  <c r="BC270" i="33"/>
  <c r="BB274" i="33"/>
  <c r="BC274" i="33"/>
  <c r="BB286" i="33"/>
  <c r="BC286" i="33"/>
  <c r="BB288" i="33"/>
  <c r="BC288" i="33"/>
  <c r="BB284" i="33"/>
  <c r="BC284" i="33"/>
  <c r="BB278" i="33"/>
  <c r="BC278" i="33"/>
  <c r="BB272" i="33"/>
  <c r="BC272" i="33"/>
  <c r="AB225" i="31"/>
  <c r="AC225" i="31"/>
  <c r="AB217" i="31"/>
  <c r="AC217" i="31"/>
  <c r="AB223" i="31"/>
  <c r="AC223" i="31"/>
  <c r="AB229" i="31"/>
  <c r="AC229" i="31"/>
  <c r="AB205" i="31"/>
  <c r="AC205" i="31"/>
  <c r="AB227" i="31"/>
  <c r="AC227" i="31"/>
  <c r="AB221" i="31"/>
  <c r="AC221" i="31"/>
  <c r="AB219" i="31"/>
  <c r="AC219" i="31"/>
  <c r="AB215" i="31"/>
  <c r="AC215" i="31"/>
  <c r="AB213" i="31"/>
  <c r="AC213" i="31"/>
  <c r="AB211" i="31"/>
  <c r="AC211" i="31"/>
  <c r="AB209" i="31"/>
  <c r="AC209" i="31"/>
  <c r="AB207" i="31"/>
  <c r="AC207" i="31"/>
  <c r="AB203" i="31"/>
  <c r="AC203" i="31"/>
  <c r="AB201" i="31"/>
  <c r="AC201" i="31"/>
  <c r="O192" i="25"/>
  <c r="P192" i="25"/>
  <c r="O174" i="25"/>
  <c r="P174" i="25"/>
  <c r="O176" i="25"/>
  <c r="P176" i="25"/>
  <c r="O180" i="25"/>
  <c r="P180" i="25"/>
  <c r="O184" i="25"/>
  <c r="P184" i="25"/>
  <c r="O188" i="25"/>
  <c r="P188" i="25"/>
  <c r="O190" i="25"/>
  <c r="P190" i="25"/>
  <c r="O186" i="25"/>
  <c r="P186" i="25"/>
  <c r="O182" i="25"/>
  <c r="P182" i="25"/>
  <c r="O178" i="25"/>
  <c r="P178" i="25"/>
  <c r="O172" i="25"/>
  <c r="P172" i="25"/>
  <c r="H6" i="33"/>
  <c r="C4" i="33"/>
  <c r="H6" i="31"/>
  <c r="C4" i="31"/>
  <c r="H6" i="25"/>
  <c r="C4" i="25"/>
  <c r="H6" i="29"/>
  <c r="C4" i="29"/>
  <c r="H6" i="27"/>
  <c r="C4" i="27"/>
  <c r="B1" i="34"/>
  <c r="BA268" i="33"/>
  <c r="AZ268" i="33"/>
  <c r="AY268" i="33"/>
  <c r="AX268" i="33"/>
  <c r="AW268" i="33"/>
  <c r="AV268" i="33"/>
  <c r="AU268" i="33"/>
  <c r="AT268" i="33"/>
  <c r="AS268" i="33"/>
  <c r="AR268" i="33"/>
  <c r="AQ268" i="33"/>
  <c r="AP268" i="33"/>
  <c r="AO268" i="33"/>
  <c r="AN268" i="33"/>
  <c r="AM268" i="33"/>
  <c r="AL268" i="33"/>
  <c r="AK268" i="33"/>
  <c r="AJ268" i="33"/>
  <c r="AI268" i="33"/>
  <c r="AH268" i="33"/>
  <c r="AG268" i="33"/>
  <c r="AF268" i="33"/>
  <c r="AE268" i="33"/>
  <c r="AD268" i="33"/>
  <c r="AC268" i="33"/>
  <c r="AB268" i="33"/>
  <c r="BA266" i="33"/>
  <c r="AZ266" i="33"/>
  <c r="AY266" i="33"/>
  <c r="AX266" i="33"/>
  <c r="AW266" i="33"/>
  <c r="AV266" i="33"/>
  <c r="AU266" i="33"/>
  <c r="AT266" i="33"/>
  <c r="AS266" i="33"/>
  <c r="AR266" i="33"/>
  <c r="AQ266" i="33"/>
  <c r="AP266" i="33"/>
  <c r="AO266" i="33"/>
  <c r="AN266" i="33"/>
  <c r="AM266" i="33"/>
  <c r="AL266" i="33"/>
  <c r="AK266" i="33"/>
  <c r="AJ266" i="33"/>
  <c r="AI266" i="33"/>
  <c r="AH266" i="33"/>
  <c r="AG266" i="33"/>
  <c r="AF266" i="33"/>
  <c r="AE266" i="33"/>
  <c r="AD266" i="33"/>
  <c r="AC266" i="33"/>
  <c r="AB266" i="33"/>
  <c r="BA264" i="33"/>
  <c r="AZ264" i="33"/>
  <c r="AY264" i="33"/>
  <c r="AX264" i="33"/>
  <c r="AW264" i="33"/>
  <c r="AV264" i="33"/>
  <c r="AU264" i="33"/>
  <c r="AT264" i="33"/>
  <c r="AS264" i="33"/>
  <c r="AR264" i="33"/>
  <c r="AQ264" i="33"/>
  <c r="AP264" i="33"/>
  <c r="AO264" i="33"/>
  <c r="AN264" i="33"/>
  <c r="AM264" i="33"/>
  <c r="AL264" i="33"/>
  <c r="AK264" i="33"/>
  <c r="AJ264" i="33"/>
  <c r="AI264" i="33"/>
  <c r="AH264" i="33"/>
  <c r="AG264" i="33"/>
  <c r="AF264" i="33"/>
  <c r="AE264" i="33"/>
  <c r="AD264" i="33"/>
  <c r="AC264" i="33"/>
  <c r="AB264" i="33"/>
  <c r="BA262" i="33"/>
  <c r="AZ262" i="33"/>
  <c r="AY262" i="33"/>
  <c r="AX262" i="33"/>
  <c r="AW262" i="33"/>
  <c r="AV262" i="33"/>
  <c r="AU262" i="33"/>
  <c r="AT262" i="33"/>
  <c r="AS262" i="33"/>
  <c r="AR262" i="33"/>
  <c r="AQ262" i="33"/>
  <c r="AP262" i="33"/>
  <c r="AO262" i="33"/>
  <c r="AN262" i="33"/>
  <c r="AM262" i="33"/>
  <c r="AL262" i="33"/>
  <c r="AK262" i="33"/>
  <c r="AJ262" i="33"/>
  <c r="AI262" i="33"/>
  <c r="AH262" i="33"/>
  <c r="AG262" i="33"/>
  <c r="AF262" i="33"/>
  <c r="AE262" i="33"/>
  <c r="AD262" i="33"/>
  <c r="AC262" i="33"/>
  <c r="AB262" i="33"/>
  <c r="BA260" i="33"/>
  <c r="AZ260" i="33"/>
  <c r="AY260" i="33"/>
  <c r="AX260" i="33"/>
  <c r="AW260" i="33"/>
  <c r="AV260" i="33"/>
  <c r="AU260" i="33"/>
  <c r="AT260" i="33"/>
  <c r="AS260" i="33"/>
  <c r="AR260" i="33"/>
  <c r="AQ260" i="33"/>
  <c r="AP260" i="33"/>
  <c r="AO260" i="33"/>
  <c r="AN260" i="33"/>
  <c r="AM260" i="33"/>
  <c r="AL260" i="33"/>
  <c r="AK260" i="33"/>
  <c r="AJ260" i="33"/>
  <c r="AI260" i="33"/>
  <c r="AH260" i="33"/>
  <c r="AG260" i="33"/>
  <c r="AF260" i="33"/>
  <c r="AE260" i="33"/>
  <c r="AD260" i="33"/>
  <c r="AC260" i="33"/>
  <c r="AB260" i="33"/>
  <c r="BA258" i="33"/>
  <c r="AZ258" i="33"/>
  <c r="AY258" i="33"/>
  <c r="AX258" i="33"/>
  <c r="AW258" i="33"/>
  <c r="AV258" i="33"/>
  <c r="AU258" i="33"/>
  <c r="AT258" i="33"/>
  <c r="AS258" i="33"/>
  <c r="AR258" i="33"/>
  <c r="AQ258" i="33"/>
  <c r="AP258" i="33"/>
  <c r="AO258" i="33"/>
  <c r="AN258" i="33"/>
  <c r="AM258" i="33"/>
  <c r="AL258" i="33"/>
  <c r="AK258" i="33"/>
  <c r="AJ258" i="33"/>
  <c r="AI258" i="33"/>
  <c r="AH258" i="33"/>
  <c r="AG258" i="33"/>
  <c r="AF258" i="33"/>
  <c r="AE258" i="33"/>
  <c r="AD258" i="33"/>
  <c r="AC258" i="33"/>
  <c r="AB258" i="33"/>
  <c r="BA256" i="33"/>
  <c r="AZ256" i="33"/>
  <c r="AY256" i="33"/>
  <c r="AX256" i="33"/>
  <c r="AW256" i="33"/>
  <c r="AV256" i="33"/>
  <c r="AU256" i="33"/>
  <c r="AT256" i="33"/>
  <c r="AS256" i="33"/>
  <c r="AR256" i="33"/>
  <c r="AQ256" i="33"/>
  <c r="AP256" i="33"/>
  <c r="AO256" i="33"/>
  <c r="AN256" i="33"/>
  <c r="AM256" i="33"/>
  <c r="AL256" i="33"/>
  <c r="AK256" i="33"/>
  <c r="AJ256" i="33"/>
  <c r="AI256" i="33"/>
  <c r="AH256" i="33"/>
  <c r="AG256" i="33"/>
  <c r="AF256" i="33"/>
  <c r="AE256" i="33"/>
  <c r="AD256" i="33"/>
  <c r="AC256" i="33"/>
  <c r="AB256" i="33"/>
  <c r="BA254" i="33"/>
  <c r="AZ254" i="33"/>
  <c r="AY254" i="33"/>
  <c r="AX254" i="33"/>
  <c r="AW254" i="33"/>
  <c r="AV254" i="33"/>
  <c r="AU254" i="33"/>
  <c r="AT254" i="33"/>
  <c r="AS254" i="33"/>
  <c r="AR254" i="33"/>
  <c r="AQ254" i="33"/>
  <c r="AP254" i="33"/>
  <c r="AO254" i="33"/>
  <c r="AN254" i="33"/>
  <c r="AM254" i="33"/>
  <c r="AL254" i="33"/>
  <c r="AK254" i="33"/>
  <c r="AJ254" i="33"/>
  <c r="AI254" i="33"/>
  <c r="AH254" i="33"/>
  <c r="AG254" i="33"/>
  <c r="AF254" i="33"/>
  <c r="AE254" i="33"/>
  <c r="AD254" i="33"/>
  <c r="AC254" i="33"/>
  <c r="AB254" i="33"/>
  <c r="BA252" i="33"/>
  <c r="AZ252" i="33"/>
  <c r="AY252" i="33"/>
  <c r="AX252" i="33"/>
  <c r="AW252" i="33"/>
  <c r="AV252" i="33"/>
  <c r="AU252" i="33"/>
  <c r="AT252" i="33"/>
  <c r="AS252" i="33"/>
  <c r="AR252" i="33"/>
  <c r="AQ252" i="33"/>
  <c r="AP252" i="33"/>
  <c r="AO252" i="33"/>
  <c r="AN252" i="33"/>
  <c r="AM252" i="33"/>
  <c r="AL252" i="33"/>
  <c r="AK252" i="33"/>
  <c r="AJ252" i="33"/>
  <c r="AI252" i="33"/>
  <c r="AH252" i="33"/>
  <c r="AG252" i="33"/>
  <c r="AF252" i="33"/>
  <c r="AE252" i="33"/>
  <c r="AD252" i="33"/>
  <c r="AC252" i="33"/>
  <c r="AB252" i="33"/>
  <c r="BA250" i="33"/>
  <c r="AZ250" i="33"/>
  <c r="AY250" i="33"/>
  <c r="AX250" i="33"/>
  <c r="AW250" i="33"/>
  <c r="AV250" i="33"/>
  <c r="AU250" i="33"/>
  <c r="AT250" i="33"/>
  <c r="AS250" i="33"/>
  <c r="AR250" i="33"/>
  <c r="AQ250" i="33"/>
  <c r="AP250" i="33"/>
  <c r="AO250" i="33"/>
  <c r="AN250" i="33"/>
  <c r="AM250" i="33"/>
  <c r="AL250" i="33"/>
  <c r="AK250" i="33"/>
  <c r="AJ250" i="33"/>
  <c r="AI250" i="33"/>
  <c r="AH250" i="33"/>
  <c r="AG250" i="33"/>
  <c r="AF250" i="33"/>
  <c r="AE250" i="33"/>
  <c r="AD250" i="33"/>
  <c r="AC250" i="33"/>
  <c r="AB250" i="33"/>
  <c r="BA248" i="33"/>
  <c r="AZ248" i="33"/>
  <c r="AY248" i="33"/>
  <c r="AX248" i="33"/>
  <c r="AW248" i="33"/>
  <c r="AV248" i="33"/>
  <c r="AU248" i="33"/>
  <c r="AT248" i="33"/>
  <c r="AS248" i="33"/>
  <c r="AR248" i="33"/>
  <c r="AQ248" i="33"/>
  <c r="AP248" i="33"/>
  <c r="AO248" i="33"/>
  <c r="AN248" i="33"/>
  <c r="AM248" i="33"/>
  <c r="AL248" i="33"/>
  <c r="AK248" i="33"/>
  <c r="AJ248" i="33"/>
  <c r="AI248" i="33"/>
  <c r="AH248" i="33"/>
  <c r="AG248" i="33"/>
  <c r="AF248" i="33"/>
  <c r="AE248" i="33"/>
  <c r="AD248" i="33"/>
  <c r="AC248" i="33"/>
  <c r="AB248" i="33"/>
  <c r="BA246" i="33"/>
  <c r="AZ246" i="33"/>
  <c r="AY246" i="33"/>
  <c r="AX246" i="33"/>
  <c r="AW246" i="33"/>
  <c r="AV246" i="33"/>
  <c r="AU246" i="33"/>
  <c r="AT246" i="33"/>
  <c r="AS246" i="33"/>
  <c r="AR246" i="33"/>
  <c r="AQ246" i="33"/>
  <c r="AP246" i="33"/>
  <c r="AO246" i="33"/>
  <c r="AN246" i="33"/>
  <c r="AM246" i="33"/>
  <c r="AL246" i="33"/>
  <c r="AK246" i="33"/>
  <c r="AJ246" i="33"/>
  <c r="AI246" i="33"/>
  <c r="AH246" i="33"/>
  <c r="AG246" i="33"/>
  <c r="AF246" i="33"/>
  <c r="AE246" i="33"/>
  <c r="AD246" i="33"/>
  <c r="AC246" i="33"/>
  <c r="AB246" i="33"/>
  <c r="BA244" i="33"/>
  <c r="AZ244" i="33"/>
  <c r="AY244" i="33"/>
  <c r="AX244" i="33"/>
  <c r="AW244" i="33"/>
  <c r="AV244" i="33"/>
  <c r="AU244" i="33"/>
  <c r="AT244" i="33"/>
  <c r="AS244" i="33"/>
  <c r="AR244" i="33"/>
  <c r="AQ244" i="33"/>
  <c r="AP244" i="33"/>
  <c r="AO244" i="33"/>
  <c r="AN244" i="33"/>
  <c r="AM244" i="33"/>
  <c r="AL244" i="33"/>
  <c r="AK244" i="33"/>
  <c r="AJ244" i="33"/>
  <c r="AI244" i="33"/>
  <c r="AH244" i="33"/>
  <c r="AG244" i="33"/>
  <c r="AF244" i="33"/>
  <c r="AE244" i="33"/>
  <c r="AD244" i="33"/>
  <c r="AC244" i="33"/>
  <c r="AB244" i="33"/>
  <c r="BA242" i="33"/>
  <c r="AZ242" i="33"/>
  <c r="AY242" i="33"/>
  <c r="AX242" i="33"/>
  <c r="AW242" i="33"/>
  <c r="AV242" i="33"/>
  <c r="AU242" i="33"/>
  <c r="AT242" i="33"/>
  <c r="AS242" i="33"/>
  <c r="AR242" i="33"/>
  <c r="AQ242" i="33"/>
  <c r="AP242" i="33"/>
  <c r="AO242" i="33"/>
  <c r="AN242" i="33"/>
  <c r="AM242" i="33"/>
  <c r="AL242" i="33"/>
  <c r="AK242" i="33"/>
  <c r="AJ242" i="33"/>
  <c r="AI242" i="33"/>
  <c r="AH242" i="33"/>
  <c r="AG242" i="33"/>
  <c r="AF242" i="33"/>
  <c r="AE242" i="33"/>
  <c r="AD242" i="33"/>
  <c r="AC242" i="33"/>
  <c r="AB242" i="33"/>
  <c r="BA240" i="33"/>
  <c r="AZ240" i="33"/>
  <c r="AY240" i="33"/>
  <c r="AX240" i="33"/>
  <c r="AW240" i="33"/>
  <c r="AV240" i="33"/>
  <c r="AU240" i="33"/>
  <c r="AT240" i="33"/>
  <c r="AS240" i="33"/>
  <c r="AR240" i="33"/>
  <c r="AQ240" i="33"/>
  <c r="AP240" i="33"/>
  <c r="AO240" i="33"/>
  <c r="AN240" i="33"/>
  <c r="AM240" i="33"/>
  <c r="AL240" i="33"/>
  <c r="AK240" i="33"/>
  <c r="AJ240" i="33"/>
  <c r="AI240" i="33"/>
  <c r="AH240" i="33"/>
  <c r="AG240" i="33"/>
  <c r="AF240" i="33"/>
  <c r="AE240" i="33"/>
  <c r="AD240" i="33"/>
  <c r="AC240" i="33"/>
  <c r="AB240" i="33"/>
  <c r="BA238" i="33"/>
  <c r="AZ238" i="33"/>
  <c r="AY238" i="33"/>
  <c r="AX238" i="33"/>
  <c r="AW238" i="33"/>
  <c r="AV238" i="33"/>
  <c r="AU238" i="33"/>
  <c r="AT238" i="33"/>
  <c r="AS238" i="33"/>
  <c r="AR238" i="33"/>
  <c r="AQ238" i="33"/>
  <c r="AP238" i="33"/>
  <c r="AO238" i="33"/>
  <c r="AN238" i="33"/>
  <c r="AM238" i="33"/>
  <c r="AL238" i="33"/>
  <c r="AK238" i="33"/>
  <c r="AJ238" i="33"/>
  <c r="AI238" i="33"/>
  <c r="AH238" i="33"/>
  <c r="AG238" i="33"/>
  <c r="AF238" i="33"/>
  <c r="AE238" i="33"/>
  <c r="AD238" i="33"/>
  <c r="AC238" i="33"/>
  <c r="AB238" i="33"/>
  <c r="BA236" i="33"/>
  <c r="AZ236" i="33"/>
  <c r="AY236" i="33"/>
  <c r="AX236" i="33"/>
  <c r="AW236" i="33"/>
  <c r="AV236" i="33"/>
  <c r="AU236" i="33"/>
  <c r="AT236" i="33"/>
  <c r="AS236" i="33"/>
  <c r="AR236" i="33"/>
  <c r="AQ236" i="33"/>
  <c r="AP236" i="33"/>
  <c r="AO236" i="33"/>
  <c r="AN236" i="33"/>
  <c r="AM236" i="33"/>
  <c r="AL236" i="33"/>
  <c r="AK236" i="33"/>
  <c r="AJ236" i="33"/>
  <c r="AI236" i="33"/>
  <c r="AH236" i="33"/>
  <c r="AG236" i="33"/>
  <c r="AF236" i="33"/>
  <c r="AE236" i="33"/>
  <c r="AD236" i="33"/>
  <c r="AC236" i="33"/>
  <c r="AB236" i="33"/>
  <c r="BA234" i="33"/>
  <c r="AZ234" i="33"/>
  <c r="AY234" i="33"/>
  <c r="AX234" i="33"/>
  <c r="AW234" i="33"/>
  <c r="AV234" i="33"/>
  <c r="AU234" i="33"/>
  <c r="AT234" i="33"/>
  <c r="AS234" i="33"/>
  <c r="AR234" i="33"/>
  <c r="AQ234" i="33"/>
  <c r="AP234" i="33"/>
  <c r="AO234" i="33"/>
  <c r="AN234" i="33"/>
  <c r="AM234" i="33"/>
  <c r="AL234" i="33"/>
  <c r="AK234" i="33"/>
  <c r="AJ234" i="33"/>
  <c r="AI234" i="33"/>
  <c r="AH234" i="33"/>
  <c r="AG234" i="33"/>
  <c r="AF234" i="33"/>
  <c r="AE234" i="33"/>
  <c r="AD234" i="33"/>
  <c r="AC234" i="33"/>
  <c r="AB234" i="33"/>
  <c r="BA232" i="33"/>
  <c r="AZ232" i="33"/>
  <c r="AY232" i="33"/>
  <c r="AX232" i="33"/>
  <c r="AW232" i="33"/>
  <c r="AV232" i="33"/>
  <c r="AU232" i="33"/>
  <c r="AT232" i="33"/>
  <c r="AS232" i="33"/>
  <c r="AR232" i="33"/>
  <c r="AQ232" i="33"/>
  <c r="AP232" i="33"/>
  <c r="AO232" i="33"/>
  <c r="AN232" i="33"/>
  <c r="AM232" i="33"/>
  <c r="AL232" i="33"/>
  <c r="AK232" i="33"/>
  <c r="AJ232" i="33"/>
  <c r="AI232" i="33"/>
  <c r="AH232" i="33"/>
  <c r="AG232" i="33"/>
  <c r="AF232" i="33"/>
  <c r="AE232" i="33"/>
  <c r="AD232" i="33"/>
  <c r="AC232" i="33"/>
  <c r="AB232" i="33"/>
  <c r="BA230" i="33"/>
  <c r="AZ230" i="33"/>
  <c r="AY230" i="33"/>
  <c r="AX230" i="33"/>
  <c r="AW230" i="33"/>
  <c r="AV230" i="33"/>
  <c r="AU230" i="33"/>
  <c r="AT230" i="33"/>
  <c r="AS230" i="33"/>
  <c r="AR230" i="33"/>
  <c r="AQ230" i="33"/>
  <c r="AP230" i="33"/>
  <c r="AO230" i="33"/>
  <c r="AN230" i="33"/>
  <c r="AM230" i="33"/>
  <c r="AL230" i="33"/>
  <c r="AK230" i="33"/>
  <c r="AJ230" i="33"/>
  <c r="AI230" i="33"/>
  <c r="AH230" i="33"/>
  <c r="AG230" i="33"/>
  <c r="AF230" i="33"/>
  <c r="AE230" i="33"/>
  <c r="AD230" i="33"/>
  <c r="AC230" i="33"/>
  <c r="AB230" i="33"/>
  <c r="BA228" i="33"/>
  <c r="AZ228" i="33"/>
  <c r="AY228" i="33"/>
  <c r="AX228" i="33"/>
  <c r="AW228" i="33"/>
  <c r="AV228" i="33"/>
  <c r="AU228" i="33"/>
  <c r="AT228" i="33"/>
  <c r="AS228" i="33"/>
  <c r="AR228" i="33"/>
  <c r="AQ228" i="33"/>
  <c r="AP228" i="33"/>
  <c r="AO228" i="33"/>
  <c r="AN228" i="33"/>
  <c r="AM228" i="33"/>
  <c r="AL228" i="33"/>
  <c r="AK228" i="33"/>
  <c r="AJ228" i="33"/>
  <c r="AI228" i="33"/>
  <c r="AH228" i="33"/>
  <c r="AG228" i="33"/>
  <c r="AF228" i="33"/>
  <c r="AE228" i="33"/>
  <c r="AD228" i="33"/>
  <c r="AC228" i="33"/>
  <c r="AB228" i="33"/>
  <c r="BA226" i="33"/>
  <c r="AZ226" i="33"/>
  <c r="AY226" i="33"/>
  <c r="AX226" i="33"/>
  <c r="AW226" i="33"/>
  <c r="AV226" i="33"/>
  <c r="AU226" i="33"/>
  <c r="AT226" i="33"/>
  <c r="AS226" i="33"/>
  <c r="AR226" i="33"/>
  <c r="AQ226" i="33"/>
  <c r="AP226" i="33"/>
  <c r="AO226" i="33"/>
  <c r="AN226" i="33"/>
  <c r="AM226" i="33"/>
  <c r="AL226" i="33"/>
  <c r="AK226" i="33"/>
  <c r="AJ226" i="33"/>
  <c r="AI226" i="33"/>
  <c r="AH226" i="33"/>
  <c r="AG226" i="33"/>
  <c r="AF226" i="33"/>
  <c r="AE226" i="33"/>
  <c r="AD226" i="33"/>
  <c r="AC226" i="33"/>
  <c r="AB226" i="33"/>
  <c r="BA224" i="33"/>
  <c r="AZ224" i="33"/>
  <c r="AY224" i="33"/>
  <c r="AX224" i="33"/>
  <c r="AW224" i="33"/>
  <c r="AV224" i="33"/>
  <c r="AU224" i="33"/>
  <c r="AT224" i="33"/>
  <c r="AS224" i="33"/>
  <c r="AR224" i="33"/>
  <c r="AQ224" i="33"/>
  <c r="AP224" i="33"/>
  <c r="AO224" i="33"/>
  <c r="AN224" i="33"/>
  <c r="AM224" i="33"/>
  <c r="AL224" i="33"/>
  <c r="AK224" i="33"/>
  <c r="AJ224" i="33"/>
  <c r="AI224" i="33"/>
  <c r="AH224" i="33"/>
  <c r="AG224" i="33"/>
  <c r="AF224" i="33"/>
  <c r="AE224" i="33"/>
  <c r="AD224" i="33"/>
  <c r="AC224" i="33"/>
  <c r="AB224" i="33"/>
  <c r="BA222" i="33"/>
  <c r="AZ222" i="33"/>
  <c r="AY222" i="33"/>
  <c r="AX222" i="33"/>
  <c r="AW222" i="33"/>
  <c r="AV222" i="33"/>
  <c r="AU222" i="33"/>
  <c r="AT222" i="33"/>
  <c r="AS222" i="33"/>
  <c r="AR222" i="33"/>
  <c r="AQ222" i="33"/>
  <c r="AP222" i="33"/>
  <c r="AO222" i="33"/>
  <c r="AN222" i="33"/>
  <c r="AM222" i="33"/>
  <c r="AL222" i="33"/>
  <c r="AK222" i="33"/>
  <c r="AJ222" i="33"/>
  <c r="AI222" i="33"/>
  <c r="AH222" i="33"/>
  <c r="AG222" i="33"/>
  <c r="AF222" i="33"/>
  <c r="AE222" i="33"/>
  <c r="AD222" i="33"/>
  <c r="AC222" i="33"/>
  <c r="AB222" i="33"/>
  <c r="BA220" i="33"/>
  <c r="AZ220" i="33"/>
  <c r="AY220" i="33"/>
  <c r="AX220" i="33"/>
  <c r="AW220" i="33"/>
  <c r="AV220" i="33"/>
  <c r="AU220" i="33"/>
  <c r="AT220" i="33"/>
  <c r="AS220" i="33"/>
  <c r="AR220" i="33"/>
  <c r="AQ220" i="33"/>
  <c r="AP220" i="33"/>
  <c r="AO220" i="33"/>
  <c r="AN220" i="33"/>
  <c r="AM220" i="33"/>
  <c r="AL220" i="33"/>
  <c r="AK220" i="33"/>
  <c r="AJ220" i="33"/>
  <c r="AI220" i="33"/>
  <c r="AH220" i="33"/>
  <c r="AG220" i="33"/>
  <c r="AF220" i="33"/>
  <c r="AE220" i="33"/>
  <c r="AD220" i="33"/>
  <c r="AC220" i="33"/>
  <c r="AB220" i="33"/>
  <c r="BA218" i="33"/>
  <c r="AZ218" i="33"/>
  <c r="AY218" i="33"/>
  <c r="AX218" i="33"/>
  <c r="AW218" i="33"/>
  <c r="AV218" i="33"/>
  <c r="AU218" i="33"/>
  <c r="AT218" i="33"/>
  <c r="AS218" i="33"/>
  <c r="AR218" i="33"/>
  <c r="AQ218" i="33"/>
  <c r="AP218" i="33"/>
  <c r="AO218" i="33"/>
  <c r="AN218" i="33"/>
  <c r="AM218" i="33"/>
  <c r="AL218" i="33"/>
  <c r="AK218" i="33"/>
  <c r="AJ218" i="33"/>
  <c r="AI218" i="33"/>
  <c r="AH218" i="33"/>
  <c r="AG218" i="33"/>
  <c r="AF218" i="33"/>
  <c r="AE218" i="33"/>
  <c r="AD218" i="33"/>
  <c r="AC218" i="33"/>
  <c r="AB218" i="33"/>
  <c r="BA216" i="33"/>
  <c r="AZ216" i="33"/>
  <c r="AY216" i="33"/>
  <c r="AX216" i="33"/>
  <c r="AW216" i="33"/>
  <c r="AV216" i="33"/>
  <c r="AU216" i="33"/>
  <c r="AT216" i="33"/>
  <c r="AS216" i="33"/>
  <c r="AR216" i="33"/>
  <c r="AQ216" i="33"/>
  <c r="AP216" i="33"/>
  <c r="AO216" i="33"/>
  <c r="AN216" i="33"/>
  <c r="AM216" i="33"/>
  <c r="AL216" i="33"/>
  <c r="AK216" i="33"/>
  <c r="AJ216" i="33"/>
  <c r="AI216" i="33"/>
  <c r="AH216" i="33"/>
  <c r="AG216" i="33"/>
  <c r="AF216" i="33"/>
  <c r="AE216" i="33"/>
  <c r="AD216" i="33"/>
  <c r="AC216" i="33"/>
  <c r="AB216" i="33"/>
  <c r="BA214" i="33"/>
  <c r="AZ214" i="33"/>
  <c r="AY214" i="33"/>
  <c r="AX214" i="33"/>
  <c r="AW214" i="33"/>
  <c r="AV214" i="33"/>
  <c r="AU214" i="33"/>
  <c r="AT214" i="33"/>
  <c r="AS214" i="33"/>
  <c r="AR214" i="33"/>
  <c r="AQ214" i="33"/>
  <c r="AP214" i="33"/>
  <c r="AO214" i="33"/>
  <c r="AN214" i="33"/>
  <c r="AM214" i="33"/>
  <c r="AL214" i="33"/>
  <c r="AK214" i="33"/>
  <c r="AJ214" i="33"/>
  <c r="AI214" i="33"/>
  <c r="AH214" i="33"/>
  <c r="AG214" i="33"/>
  <c r="AF214" i="33"/>
  <c r="AE214" i="33"/>
  <c r="AD214" i="33"/>
  <c r="AC214" i="33"/>
  <c r="AB214" i="33"/>
  <c r="BA212" i="33"/>
  <c r="AZ212" i="33"/>
  <c r="AY212" i="33"/>
  <c r="AX212" i="33"/>
  <c r="AW212" i="33"/>
  <c r="AV212" i="33"/>
  <c r="AU212" i="33"/>
  <c r="AT212" i="33"/>
  <c r="AS212" i="33"/>
  <c r="AR212" i="33"/>
  <c r="AQ212" i="33"/>
  <c r="AP212" i="33"/>
  <c r="AO212" i="33"/>
  <c r="AN212" i="33"/>
  <c r="AM212" i="33"/>
  <c r="AL212" i="33"/>
  <c r="AK212" i="33"/>
  <c r="AJ212" i="33"/>
  <c r="AI212" i="33"/>
  <c r="AH212" i="33"/>
  <c r="AG212" i="33"/>
  <c r="AF212" i="33"/>
  <c r="AE212" i="33"/>
  <c r="AD212" i="33"/>
  <c r="AC212" i="33"/>
  <c r="AB212" i="33"/>
  <c r="BA210" i="33"/>
  <c r="AZ210" i="33"/>
  <c r="AY210" i="33"/>
  <c r="AX210" i="33"/>
  <c r="AW210" i="33"/>
  <c r="AV210" i="33"/>
  <c r="AU210" i="33"/>
  <c r="AT210" i="33"/>
  <c r="AS210" i="33"/>
  <c r="AR210" i="33"/>
  <c r="AQ210" i="33"/>
  <c r="AP210" i="33"/>
  <c r="AO210" i="33"/>
  <c r="AN210" i="33"/>
  <c r="AM210" i="33"/>
  <c r="AL210" i="33"/>
  <c r="AK210" i="33"/>
  <c r="AJ210" i="33"/>
  <c r="AI210" i="33"/>
  <c r="AH210" i="33"/>
  <c r="AG210" i="33"/>
  <c r="AF210" i="33"/>
  <c r="AE210" i="33"/>
  <c r="AD210" i="33"/>
  <c r="AC210" i="33"/>
  <c r="AB210" i="33"/>
  <c r="BA208" i="33"/>
  <c r="AZ208" i="33"/>
  <c r="AY208" i="33"/>
  <c r="AX208" i="33"/>
  <c r="AW208" i="33"/>
  <c r="AV208" i="33"/>
  <c r="AU208" i="33"/>
  <c r="AT208" i="33"/>
  <c r="AS208" i="33"/>
  <c r="AR208" i="33"/>
  <c r="AQ208" i="33"/>
  <c r="AP208" i="33"/>
  <c r="AO208" i="33"/>
  <c r="AN208" i="33"/>
  <c r="AM208" i="33"/>
  <c r="AL208" i="33"/>
  <c r="AK208" i="33"/>
  <c r="AJ208" i="33"/>
  <c r="AI208" i="33"/>
  <c r="AH208" i="33"/>
  <c r="AG208" i="33"/>
  <c r="AF208" i="33"/>
  <c r="AE208" i="33"/>
  <c r="AD208" i="33"/>
  <c r="AC208" i="33"/>
  <c r="AB208" i="33"/>
  <c r="BA206" i="33"/>
  <c r="AZ206" i="33"/>
  <c r="AY206" i="33"/>
  <c r="AX206" i="33"/>
  <c r="AW206" i="33"/>
  <c r="AV206" i="33"/>
  <c r="AU206" i="33"/>
  <c r="AT206" i="33"/>
  <c r="AS206" i="33"/>
  <c r="AR206" i="33"/>
  <c r="AQ206" i="33"/>
  <c r="AP206" i="33"/>
  <c r="AO206" i="33"/>
  <c r="AN206" i="33"/>
  <c r="AM206" i="33"/>
  <c r="AL206" i="33"/>
  <c r="AK206" i="33"/>
  <c r="AJ206" i="33"/>
  <c r="AI206" i="33"/>
  <c r="AH206" i="33"/>
  <c r="AG206" i="33"/>
  <c r="AF206" i="33"/>
  <c r="AE206" i="33"/>
  <c r="AD206" i="33"/>
  <c r="AC206" i="33"/>
  <c r="AB206" i="33"/>
  <c r="BA204" i="33"/>
  <c r="AZ204" i="33"/>
  <c r="AY204" i="33"/>
  <c r="AX204" i="33"/>
  <c r="AW204" i="33"/>
  <c r="AV204" i="33"/>
  <c r="AU204" i="33"/>
  <c r="AT204" i="33"/>
  <c r="AS204" i="33"/>
  <c r="AR204" i="33"/>
  <c r="AQ204" i="33"/>
  <c r="AP204" i="33"/>
  <c r="AO204" i="33"/>
  <c r="AN204" i="33"/>
  <c r="AM204" i="33"/>
  <c r="AL204" i="33"/>
  <c r="AK204" i="33"/>
  <c r="AJ204" i="33"/>
  <c r="AI204" i="33"/>
  <c r="AH204" i="33"/>
  <c r="AG204" i="33"/>
  <c r="AF204" i="33"/>
  <c r="AE204" i="33"/>
  <c r="AD204" i="33"/>
  <c r="AC204" i="33"/>
  <c r="AB204" i="33"/>
  <c r="BA202" i="33"/>
  <c r="AZ202" i="33"/>
  <c r="AY202" i="33"/>
  <c r="AX202" i="33"/>
  <c r="AW202" i="33"/>
  <c r="AV202" i="33"/>
  <c r="AU202" i="33"/>
  <c r="AT202" i="33"/>
  <c r="AS202" i="33"/>
  <c r="AR202" i="33"/>
  <c r="AQ202" i="33"/>
  <c r="AP202" i="33"/>
  <c r="AO202" i="33"/>
  <c r="AN202" i="33"/>
  <c r="AM202" i="33"/>
  <c r="AL202" i="33"/>
  <c r="AK202" i="33"/>
  <c r="AJ202" i="33"/>
  <c r="AI202" i="33"/>
  <c r="AH202" i="33"/>
  <c r="AG202" i="33"/>
  <c r="AF202" i="33"/>
  <c r="AE202" i="33"/>
  <c r="AD202" i="33"/>
  <c r="AC202" i="33"/>
  <c r="AB202" i="33"/>
  <c r="BA200" i="33"/>
  <c r="AZ200" i="33"/>
  <c r="AY200" i="33"/>
  <c r="AX200" i="33"/>
  <c r="AW200" i="33"/>
  <c r="AV200" i="33"/>
  <c r="AU200" i="33"/>
  <c r="AT200" i="33"/>
  <c r="AS200" i="33"/>
  <c r="AR200" i="33"/>
  <c r="AQ200" i="33"/>
  <c r="AP200" i="33"/>
  <c r="AO200" i="33"/>
  <c r="AN200" i="33"/>
  <c r="AM200" i="33"/>
  <c r="AL200" i="33"/>
  <c r="AK200" i="33"/>
  <c r="AJ200" i="33"/>
  <c r="AI200" i="33"/>
  <c r="AH200" i="33"/>
  <c r="AG200" i="33"/>
  <c r="AF200" i="33"/>
  <c r="AE200" i="33"/>
  <c r="AD200" i="33"/>
  <c r="AC200" i="33"/>
  <c r="AB200" i="33"/>
  <c r="BA198" i="33"/>
  <c r="AZ198" i="33"/>
  <c r="AY198" i="33"/>
  <c r="AX198" i="33"/>
  <c r="AW198" i="33"/>
  <c r="AV198" i="33"/>
  <c r="AU198" i="33"/>
  <c r="AT198" i="33"/>
  <c r="AS198" i="33"/>
  <c r="AR198" i="33"/>
  <c r="AQ198" i="33"/>
  <c r="AP198" i="33"/>
  <c r="AO198" i="33"/>
  <c r="AN198" i="33"/>
  <c r="AM198" i="33"/>
  <c r="AL198" i="33"/>
  <c r="AK198" i="33"/>
  <c r="AJ198" i="33"/>
  <c r="AI198" i="33"/>
  <c r="AH198" i="33"/>
  <c r="AG198" i="33"/>
  <c r="AF198" i="33"/>
  <c r="AE198" i="33"/>
  <c r="AD198" i="33"/>
  <c r="AC198" i="33"/>
  <c r="AB198" i="33"/>
  <c r="BA196" i="33"/>
  <c r="AZ196" i="33"/>
  <c r="AY196" i="33"/>
  <c r="AX196" i="33"/>
  <c r="AW196" i="33"/>
  <c r="AV196" i="33"/>
  <c r="AU196" i="33"/>
  <c r="AT196" i="33"/>
  <c r="AS196" i="33"/>
  <c r="AR196" i="33"/>
  <c r="AQ196" i="33"/>
  <c r="AP196" i="33"/>
  <c r="AO196" i="33"/>
  <c r="AN196" i="33"/>
  <c r="AM196" i="33"/>
  <c r="AL196" i="33"/>
  <c r="AK196" i="33"/>
  <c r="AJ196" i="33"/>
  <c r="AI196" i="33"/>
  <c r="AH196" i="33"/>
  <c r="AG196" i="33"/>
  <c r="AF196" i="33"/>
  <c r="AE196" i="33"/>
  <c r="AD196" i="33"/>
  <c r="AC196" i="33"/>
  <c r="AB196" i="33"/>
  <c r="BA194" i="33"/>
  <c r="AZ194" i="33"/>
  <c r="AY194" i="33"/>
  <c r="AX194" i="33"/>
  <c r="AW194" i="33"/>
  <c r="AV194" i="33"/>
  <c r="AU194" i="33"/>
  <c r="AT194" i="33"/>
  <c r="AS194" i="33"/>
  <c r="AR194" i="33"/>
  <c r="AQ194" i="33"/>
  <c r="AP194" i="33"/>
  <c r="AO194" i="33"/>
  <c r="AN194" i="33"/>
  <c r="AM194" i="33"/>
  <c r="AL194" i="33"/>
  <c r="AK194" i="33"/>
  <c r="AJ194" i="33"/>
  <c r="AI194" i="33"/>
  <c r="AH194" i="33"/>
  <c r="AG194" i="33"/>
  <c r="AF194" i="33"/>
  <c r="AE194" i="33"/>
  <c r="AD194" i="33"/>
  <c r="AC194" i="33"/>
  <c r="AB194" i="33"/>
  <c r="BA192" i="33"/>
  <c r="AZ192" i="33"/>
  <c r="AY192" i="33"/>
  <c r="AX192" i="33"/>
  <c r="AW192" i="33"/>
  <c r="AV192" i="33"/>
  <c r="AU192" i="33"/>
  <c r="AT192" i="33"/>
  <c r="AS192" i="33"/>
  <c r="AR192" i="33"/>
  <c r="AQ192" i="33"/>
  <c r="AP192" i="33"/>
  <c r="AO192" i="33"/>
  <c r="AN192" i="33"/>
  <c r="AM192" i="33"/>
  <c r="AL192" i="33"/>
  <c r="AK192" i="33"/>
  <c r="AJ192" i="33"/>
  <c r="AI192" i="33"/>
  <c r="AH192" i="33"/>
  <c r="AG192" i="33"/>
  <c r="AF192" i="33"/>
  <c r="AE192" i="33"/>
  <c r="AD192" i="33"/>
  <c r="AC192" i="33"/>
  <c r="AB192" i="33"/>
  <c r="BA190" i="33"/>
  <c r="AZ190" i="33"/>
  <c r="AY190" i="33"/>
  <c r="AX190" i="33"/>
  <c r="AW190" i="33"/>
  <c r="AV190" i="33"/>
  <c r="AU190" i="33"/>
  <c r="AT190" i="33"/>
  <c r="AS190" i="33"/>
  <c r="AR190" i="33"/>
  <c r="AQ190" i="33"/>
  <c r="AP190" i="33"/>
  <c r="AO190" i="33"/>
  <c r="AN190" i="33"/>
  <c r="AM190" i="33"/>
  <c r="AL190" i="33"/>
  <c r="AK190" i="33"/>
  <c r="AJ190" i="33"/>
  <c r="AI190" i="33"/>
  <c r="AH190" i="33"/>
  <c r="AG190" i="33"/>
  <c r="AF190" i="33"/>
  <c r="AE190" i="33"/>
  <c r="AD190" i="33"/>
  <c r="AC190" i="33"/>
  <c r="AB190" i="33"/>
  <c r="BA188" i="33"/>
  <c r="AZ188" i="33"/>
  <c r="AY188" i="33"/>
  <c r="AX188" i="33"/>
  <c r="AW188" i="33"/>
  <c r="AV188" i="33"/>
  <c r="AU188" i="33"/>
  <c r="AT188" i="33"/>
  <c r="AS188" i="33"/>
  <c r="AR188" i="33"/>
  <c r="AQ188" i="33"/>
  <c r="AP188" i="33"/>
  <c r="AO188" i="33"/>
  <c r="AN188" i="33"/>
  <c r="AM188" i="33"/>
  <c r="AL188" i="33"/>
  <c r="AK188" i="33"/>
  <c r="AJ188" i="33"/>
  <c r="AI188" i="33"/>
  <c r="AH188" i="33"/>
  <c r="AG188" i="33"/>
  <c r="AF188" i="33"/>
  <c r="AE188" i="33"/>
  <c r="AD188" i="33"/>
  <c r="AC188" i="33"/>
  <c r="AB188" i="33"/>
  <c r="BA186" i="33"/>
  <c r="AZ186" i="33"/>
  <c r="AY186" i="33"/>
  <c r="AX186" i="33"/>
  <c r="AW186" i="33"/>
  <c r="AV186" i="33"/>
  <c r="AU186" i="33"/>
  <c r="AT186" i="33"/>
  <c r="AS186" i="33"/>
  <c r="AR186" i="33"/>
  <c r="AQ186" i="33"/>
  <c r="AP186" i="33"/>
  <c r="AO186" i="33"/>
  <c r="AN186" i="33"/>
  <c r="AM186" i="33"/>
  <c r="AL186" i="33"/>
  <c r="AK186" i="33"/>
  <c r="AJ186" i="33"/>
  <c r="AI186" i="33"/>
  <c r="AH186" i="33"/>
  <c r="AG186" i="33"/>
  <c r="AF186" i="33"/>
  <c r="AE186" i="33"/>
  <c r="AD186" i="33"/>
  <c r="AC186" i="33"/>
  <c r="AB186" i="33"/>
  <c r="BA184" i="33"/>
  <c r="AZ184" i="33"/>
  <c r="AY184" i="33"/>
  <c r="AX184" i="33"/>
  <c r="AW184" i="33"/>
  <c r="AV184" i="33"/>
  <c r="AU184" i="33"/>
  <c r="AT184" i="33"/>
  <c r="AS184" i="33"/>
  <c r="AR184" i="33"/>
  <c r="AQ184" i="33"/>
  <c r="AP184" i="33"/>
  <c r="AO184" i="33"/>
  <c r="AN184" i="33"/>
  <c r="AM184" i="33"/>
  <c r="AL184" i="33"/>
  <c r="AK184" i="33"/>
  <c r="AJ184" i="33"/>
  <c r="AI184" i="33"/>
  <c r="AH184" i="33"/>
  <c r="AG184" i="33"/>
  <c r="AF184" i="33"/>
  <c r="AE184" i="33"/>
  <c r="AD184" i="33"/>
  <c r="AC184" i="33"/>
  <c r="AB184" i="33"/>
  <c r="BA182" i="33"/>
  <c r="AZ182" i="33"/>
  <c r="AY182" i="33"/>
  <c r="AX182" i="33"/>
  <c r="AW182" i="33"/>
  <c r="AV182" i="33"/>
  <c r="AU182" i="33"/>
  <c r="AT182" i="33"/>
  <c r="AS182" i="33"/>
  <c r="AR182" i="33"/>
  <c r="AQ182" i="33"/>
  <c r="AP182" i="33"/>
  <c r="AO182" i="33"/>
  <c r="AN182" i="33"/>
  <c r="AM182" i="33"/>
  <c r="AL182" i="33"/>
  <c r="AK182" i="33"/>
  <c r="AJ182" i="33"/>
  <c r="AI182" i="33"/>
  <c r="AH182" i="33"/>
  <c r="AG182" i="33"/>
  <c r="AF182" i="33"/>
  <c r="AE182" i="33"/>
  <c r="AD182" i="33"/>
  <c r="AC182" i="33"/>
  <c r="AB182" i="33"/>
  <c r="BA180" i="33"/>
  <c r="AZ180" i="33"/>
  <c r="AY180" i="33"/>
  <c r="AX180" i="33"/>
  <c r="AW180" i="33"/>
  <c r="AV180" i="33"/>
  <c r="AU180" i="33"/>
  <c r="AT180" i="33"/>
  <c r="AS180" i="33"/>
  <c r="AR180" i="33"/>
  <c r="AQ180" i="33"/>
  <c r="AP180" i="33"/>
  <c r="AO180" i="33"/>
  <c r="AN180" i="33"/>
  <c r="AM180" i="33"/>
  <c r="AL180" i="33"/>
  <c r="AK180" i="33"/>
  <c r="AJ180" i="33"/>
  <c r="AI180" i="33"/>
  <c r="AH180" i="33"/>
  <c r="AG180" i="33"/>
  <c r="AF180" i="33"/>
  <c r="AE180" i="33"/>
  <c r="AD180" i="33"/>
  <c r="AC180" i="33"/>
  <c r="AB180" i="33"/>
  <c r="BA178" i="33"/>
  <c r="AZ178" i="33"/>
  <c r="AY178" i="33"/>
  <c r="AX178" i="33"/>
  <c r="AW178" i="33"/>
  <c r="AV178" i="33"/>
  <c r="AU178" i="33"/>
  <c r="AT178" i="33"/>
  <c r="AS178" i="33"/>
  <c r="AR178" i="33"/>
  <c r="AQ178" i="33"/>
  <c r="AP178" i="33"/>
  <c r="AO178" i="33"/>
  <c r="AN178" i="33"/>
  <c r="AM178" i="33"/>
  <c r="AL178" i="33"/>
  <c r="AK178" i="33"/>
  <c r="AJ178" i="33"/>
  <c r="AI178" i="33"/>
  <c r="AH178" i="33"/>
  <c r="AG178" i="33"/>
  <c r="AF178" i="33"/>
  <c r="AE178" i="33"/>
  <c r="AD178" i="33"/>
  <c r="AC178" i="33"/>
  <c r="AB178" i="33"/>
  <c r="B30" i="34"/>
  <c r="B29" i="34"/>
  <c r="B28" i="34"/>
  <c r="B27" i="34"/>
  <c r="B26" i="34"/>
  <c r="B25" i="34"/>
  <c r="B24" i="34"/>
  <c r="C19" i="34"/>
  <c r="V166" i="33"/>
  <c r="V163" i="33"/>
  <c r="V160" i="33"/>
  <c r="V157" i="33"/>
  <c r="V154" i="33"/>
  <c r="V151" i="33"/>
  <c r="V148" i="33"/>
  <c r="V145" i="33"/>
  <c r="V142" i="33"/>
  <c r="V139" i="33"/>
  <c r="V136" i="33"/>
  <c r="V133" i="33"/>
  <c r="V130" i="33"/>
  <c r="V127" i="33"/>
  <c r="V124" i="33"/>
  <c r="V121" i="33"/>
  <c r="V118" i="33"/>
  <c r="V115" i="33"/>
  <c r="V112" i="33"/>
  <c r="V109" i="33"/>
  <c r="V106" i="33"/>
  <c r="V103" i="33"/>
  <c r="V100" i="33"/>
  <c r="V97" i="33"/>
  <c r="V94" i="33"/>
  <c r="V91" i="33"/>
  <c r="T166" i="33"/>
  <c r="W166" i="33"/>
  <c r="T163" i="33"/>
  <c r="W163" i="33"/>
  <c r="T160" i="33"/>
  <c r="W160" i="33"/>
  <c r="T157" i="33"/>
  <c r="W157" i="33"/>
  <c r="T154" i="33"/>
  <c r="W154" i="33"/>
  <c r="T151" i="33"/>
  <c r="W151" i="33"/>
  <c r="T148" i="33"/>
  <c r="W148" i="33"/>
  <c r="T145" i="33"/>
  <c r="W145" i="33"/>
  <c r="T142" i="33"/>
  <c r="W142" i="33"/>
  <c r="T139" i="33"/>
  <c r="W139" i="33"/>
  <c r="T136" i="33"/>
  <c r="W136" i="33"/>
  <c r="T133" i="33"/>
  <c r="W133" i="33"/>
  <c r="T130" i="33"/>
  <c r="W130" i="33"/>
  <c r="T127" i="33"/>
  <c r="W127" i="33"/>
  <c r="T124" i="33"/>
  <c r="W124" i="33"/>
  <c r="T121" i="33"/>
  <c r="W121" i="33"/>
  <c r="T118" i="33"/>
  <c r="W118" i="33"/>
  <c r="T115" i="33"/>
  <c r="W115" i="33"/>
  <c r="T112" i="33"/>
  <c r="W112" i="33"/>
  <c r="T109" i="33"/>
  <c r="W109" i="33"/>
  <c r="T106" i="33"/>
  <c r="W106" i="33"/>
  <c r="T103" i="33"/>
  <c r="W103" i="33"/>
  <c r="T100" i="33"/>
  <c r="W100" i="33"/>
  <c r="T97" i="33"/>
  <c r="W97" i="33"/>
  <c r="T94" i="33"/>
  <c r="W94" i="33"/>
  <c r="T91" i="33"/>
  <c r="W91" i="33"/>
  <c r="S166" i="33"/>
  <c r="S163" i="33"/>
  <c r="S160" i="33"/>
  <c r="S157" i="33"/>
  <c r="S154" i="33"/>
  <c r="S151" i="33"/>
  <c r="S148" i="33"/>
  <c r="S145" i="33"/>
  <c r="S142" i="33"/>
  <c r="S139" i="33"/>
  <c r="S136" i="33"/>
  <c r="S133" i="33"/>
  <c r="S130" i="33"/>
  <c r="S127" i="33"/>
  <c r="S124" i="33"/>
  <c r="S121" i="33"/>
  <c r="S118" i="33"/>
  <c r="S115" i="33"/>
  <c r="S112" i="33"/>
  <c r="S109" i="33"/>
  <c r="S106" i="33"/>
  <c r="S103" i="33"/>
  <c r="S100" i="33"/>
  <c r="S97" i="33"/>
  <c r="S94" i="33"/>
  <c r="S91" i="33"/>
  <c r="AA268" i="33"/>
  <c r="Z268" i="33"/>
  <c r="Y268" i="33"/>
  <c r="X268" i="33"/>
  <c r="W268" i="33"/>
  <c r="V268" i="33"/>
  <c r="U268" i="33"/>
  <c r="T268" i="33"/>
  <c r="S268" i="33"/>
  <c r="R268" i="33"/>
  <c r="Q268" i="33"/>
  <c r="P268" i="33"/>
  <c r="O268" i="33"/>
  <c r="AA266" i="33"/>
  <c r="Z266" i="33"/>
  <c r="Y266" i="33"/>
  <c r="X266" i="33"/>
  <c r="W266" i="33"/>
  <c r="V266" i="33"/>
  <c r="U266" i="33"/>
  <c r="T266" i="33"/>
  <c r="S266" i="33"/>
  <c r="R266" i="33"/>
  <c r="Q266" i="33"/>
  <c r="P266" i="33"/>
  <c r="O266" i="33"/>
  <c r="N266" i="33"/>
  <c r="M266" i="33"/>
  <c r="L266" i="33"/>
  <c r="K266" i="33"/>
  <c r="J266" i="33"/>
  <c r="I266" i="33"/>
  <c r="H266" i="33"/>
  <c r="G266" i="33"/>
  <c r="F266" i="33"/>
  <c r="E266" i="33"/>
  <c r="D266" i="33"/>
  <c r="C266" i="33"/>
  <c r="B266" i="33"/>
  <c r="A266" i="33"/>
  <c r="AA264" i="33"/>
  <c r="Z264" i="33"/>
  <c r="Y264" i="33"/>
  <c r="X264" i="33"/>
  <c r="W264" i="33"/>
  <c r="V264" i="33"/>
  <c r="U264" i="33"/>
  <c r="T264" i="33"/>
  <c r="S264" i="33"/>
  <c r="R264" i="33"/>
  <c r="Q264" i="33"/>
  <c r="P264" i="33"/>
  <c r="O264" i="33"/>
  <c r="N264" i="33"/>
  <c r="M264" i="33"/>
  <c r="L264" i="33"/>
  <c r="K264" i="33"/>
  <c r="J264" i="33"/>
  <c r="I264" i="33"/>
  <c r="H264" i="33"/>
  <c r="G264" i="33"/>
  <c r="F264" i="33"/>
  <c r="E264" i="33"/>
  <c r="D264" i="33"/>
  <c r="C264" i="33"/>
  <c r="B264" i="33"/>
  <c r="A264" i="33"/>
  <c r="AA262" i="33"/>
  <c r="Z262" i="33"/>
  <c r="Y262" i="33"/>
  <c r="X262" i="33"/>
  <c r="W262" i="33"/>
  <c r="V262" i="33"/>
  <c r="U262" i="33"/>
  <c r="T262" i="33"/>
  <c r="S262" i="33"/>
  <c r="R262" i="33"/>
  <c r="Q262" i="33"/>
  <c r="P262" i="33"/>
  <c r="O262" i="33"/>
  <c r="N262" i="33"/>
  <c r="M262" i="33"/>
  <c r="L262" i="33"/>
  <c r="K262" i="33"/>
  <c r="J262" i="33"/>
  <c r="I262" i="33"/>
  <c r="H262" i="33"/>
  <c r="G262" i="33"/>
  <c r="F262" i="33"/>
  <c r="E262" i="33"/>
  <c r="D262" i="33"/>
  <c r="C262" i="33"/>
  <c r="B262" i="33"/>
  <c r="A262" i="33"/>
  <c r="AA260" i="33"/>
  <c r="Z260" i="33"/>
  <c r="Y260" i="33"/>
  <c r="X260" i="33"/>
  <c r="W260" i="33"/>
  <c r="V260" i="33"/>
  <c r="U260" i="33"/>
  <c r="T260" i="33"/>
  <c r="S260" i="33"/>
  <c r="R260" i="33"/>
  <c r="Q260" i="33"/>
  <c r="P260" i="33"/>
  <c r="O260" i="33"/>
  <c r="N260" i="33"/>
  <c r="M260" i="33"/>
  <c r="L260" i="33"/>
  <c r="K260" i="33"/>
  <c r="J260" i="33"/>
  <c r="I260" i="33"/>
  <c r="H260" i="33"/>
  <c r="G260" i="33"/>
  <c r="F260" i="33"/>
  <c r="E260" i="33"/>
  <c r="D260" i="33"/>
  <c r="C260" i="33"/>
  <c r="B260" i="33"/>
  <c r="A260" i="33"/>
  <c r="AA258" i="33"/>
  <c r="Z258" i="33"/>
  <c r="Y258" i="33"/>
  <c r="X258" i="33"/>
  <c r="W258" i="33"/>
  <c r="V258" i="33"/>
  <c r="U258" i="33"/>
  <c r="T258" i="33"/>
  <c r="S258" i="33"/>
  <c r="R258" i="33"/>
  <c r="Q258" i="33"/>
  <c r="P258" i="33"/>
  <c r="O258" i="33"/>
  <c r="N258" i="33"/>
  <c r="M258" i="33"/>
  <c r="L258" i="33"/>
  <c r="K258" i="33"/>
  <c r="J258" i="33"/>
  <c r="I258" i="33"/>
  <c r="H258" i="33"/>
  <c r="G258" i="33"/>
  <c r="F258" i="33"/>
  <c r="E258" i="33"/>
  <c r="D258" i="33"/>
  <c r="C258" i="33"/>
  <c r="B258" i="33"/>
  <c r="A258" i="33"/>
  <c r="AA256" i="33"/>
  <c r="Z256" i="33"/>
  <c r="Y256" i="33"/>
  <c r="X256" i="33"/>
  <c r="W256" i="33"/>
  <c r="V256" i="33"/>
  <c r="U256" i="33"/>
  <c r="T256" i="33"/>
  <c r="S256" i="33"/>
  <c r="R256" i="33"/>
  <c r="Q256" i="33"/>
  <c r="P256" i="33"/>
  <c r="O256" i="33"/>
  <c r="N256" i="33"/>
  <c r="M256" i="33"/>
  <c r="L256" i="33"/>
  <c r="K256" i="33"/>
  <c r="J256" i="33"/>
  <c r="I256" i="33"/>
  <c r="H256" i="33"/>
  <c r="G256" i="33"/>
  <c r="F256" i="33"/>
  <c r="E256" i="33"/>
  <c r="D256" i="33"/>
  <c r="C256" i="33"/>
  <c r="B256" i="33"/>
  <c r="A256" i="33"/>
  <c r="AA254" i="33"/>
  <c r="Z254" i="33"/>
  <c r="Y254" i="33"/>
  <c r="X254" i="33"/>
  <c r="W254" i="33"/>
  <c r="V254" i="33"/>
  <c r="U254" i="33"/>
  <c r="T254" i="33"/>
  <c r="S254" i="33"/>
  <c r="R254" i="33"/>
  <c r="Q254" i="33"/>
  <c r="P254" i="33"/>
  <c r="O254" i="33"/>
  <c r="N254" i="33"/>
  <c r="M254" i="33"/>
  <c r="L254" i="33"/>
  <c r="K254" i="33"/>
  <c r="J254" i="33"/>
  <c r="I254" i="33"/>
  <c r="H254" i="33"/>
  <c r="G254" i="33"/>
  <c r="F254" i="33"/>
  <c r="E254" i="33"/>
  <c r="D254" i="33"/>
  <c r="C254" i="33"/>
  <c r="B254" i="33"/>
  <c r="A254" i="33"/>
  <c r="AA252" i="33"/>
  <c r="Z252" i="33"/>
  <c r="Y252" i="33"/>
  <c r="X252" i="33"/>
  <c r="W252" i="33"/>
  <c r="V252" i="33"/>
  <c r="U252" i="33"/>
  <c r="T252" i="33"/>
  <c r="S252" i="33"/>
  <c r="R252" i="33"/>
  <c r="Q252" i="33"/>
  <c r="P252" i="33"/>
  <c r="O252" i="33"/>
  <c r="N252" i="33"/>
  <c r="M252" i="33"/>
  <c r="L252" i="33"/>
  <c r="K252" i="33"/>
  <c r="J252" i="33"/>
  <c r="I252" i="33"/>
  <c r="H252" i="33"/>
  <c r="G252" i="33"/>
  <c r="F252" i="33"/>
  <c r="E252" i="33"/>
  <c r="D252" i="33"/>
  <c r="C252" i="33"/>
  <c r="B252" i="33"/>
  <c r="A252" i="33"/>
  <c r="AA250" i="33"/>
  <c r="Z250" i="33"/>
  <c r="Y250" i="33"/>
  <c r="X250" i="33"/>
  <c r="W250" i="33"/>
  <c r="V250" i="33"/>
  <c r="U250" i="33"/>
  <c r="T250" i="33"/>
  <c r="S250" i="33"/>
  <c r="R250" i="33"/>
  <c r="Q250" i="33"/>
  <c r="P250" i="33"/>
  <c r="O250" i="33"/>
  <c r="N250" i="33"/>
  <c r="M250" i="33"/>
  <c r="L250" i="33"/>
  <c r="K250" i="33"/>
  <c r="J250" i="33"/>
  <c r="I250" i="33"/>
  <c r="H250" i="33"/>
  <c r="G250" i="33"/>
  <c r="F250" i="33"/>
  <c r="E250" i="33"/>
  <c r="D250" i="33"/>
  <c r="C250" i="33"/>
  <c r="B250" i="33"/>
  <c r="A250" i="33"/>
  <c r="AA248" i="33"/>
  <c r="Z248" i="33"/>
  <c r="Y248" i="33"/>
  <c r="X248" i="33"/>
  <c r="W248" i="33"/>
  <c r="V248" i="33"/>
  <c r="U248" i="33"/>
  <c r="T248" i="33"/>
  <c r="S248" i="33"/>
  <c r="R248" i="33"/>
  <c r="Q248" i="33"/>
  <c r="P248" i="33"/>
  <c r="O248" i="33"/>
  <c r="N248" i="33"/>
  <c r="M248" i="33"/>
  <c r="L248" i="33"/>
  <c r="K248" i="33"/>
  <c r="J248" i="33"/>
  <c r="I248" i="33"/>
  <c r="H248" i="33"/>
  <c r="G248" i="33"/>
  <c r="F248" i="33"/>
  <c r="E248" i="33"/>
  <c r="D248" i="33"/>
  <c r="C248" i="33"/>
  <c r="B248" i="33"/>
  <c r="A248" i="33"/>
  <c r="AA246" i="33"/>
  <c r="Z246" i="33"/>
  <c r="Y246" i="33"/>
  <c r="X246" i="33"/>
  <c r="W246" i="33"/>
  <c r="V246" i="33"/>
  <c r="U246" i="33"/>
  <c r="T246" i="33"/>
  <c r="S246" i="33"/>
  <c r="R246" i="33"/>
  <c r="Q246" i="33"/>
  <c r="P246" i="33"/>
  <c r="O246" i="33"/>
  <c r="N246" i="33"/>
  <c r="M246" i="33"/>
  <c r="L246" i="33"/>
  <c r="K246" i="33"/>
  <c r="J246" i="33"/>
  <c r="I246" i="33"/>
  <c r="H246" i="33"/>
  <c r="G246" i="33"/>
  <c r="F246" i="33"/>
  <c r="E246" i="33"/>
  <c r="D246" i="33"/>
  <c r="C246" i="33"/>
  <c r="B246" i="33"/>
  <c r="A246" i="33"/>
  <c r="AA244" i="33"/>
  <c r="Z244" i="33"/>
  <c r="Y244" i="33"/>
  <c r="X244" i="33"/>
  <c r="W244" i="33"/>
  <c r="V244" i="33"/>
  <c r="U244" i="33"/>
  <c r="T244" i="33"/>
  <c r="S244" i="33"/>
  <c r="R244" i="33"/>
  <c r="Q244" i="33"/>
  <c r="P244" i="33"/>
  <c r="O244" i="33"/>
  <c r="N244" i="33"/>
  <c r="M244" i="33"/>
  <c r="L244" i="33"/>
  <c r="K244" i="33"/>
  <c r="J244" i="33"/>
  <c r="I244" i="33"/>
  <c r="H244" i="33"/>
  <c r="G244" i="33"/>
  <c r="F244" i="33"/>
  <c r="E244" i="33"/>
  <c r="D244" i="33"/>
  <c r="C244" i="33"/>
  <c r="B244" i="33"/>
  <c r="A244" i="33"/>
  <c r="AA242" i="33"/>
  <c r="Z242" i="33"/>
  <c r="Y242" i="33"/>
  <c r="X242" i="33"/>
  <c r="W242" i="33"/>
  <c r="V242" i="33"/>
  <c r="U242" i="33"/>
  <c r="T242" i="33"/>
  <c r="S242" i="33"/>
  <c r="R242" i="33"/>
  <c r="Q242" i="33"/>
  <c r="P242" i="33"/>
  <c r="O242" i="33"/>
  <c r="N242" i="33"/>
  <c r="M242" i="33"/>
  <c r="L242" i="33"/>
  <c r="K242" i="33"/>
  <c r="J242" i="33"/>
  <c r="I242" i="33"/>
  <c r="H242" i="33"/>
  <c r="G242" i="33"/>
  <c r="F242" i="33"/>
  <c r="E242" i="33"/>
  <c r="D242" i="33"/>
  <c r="C242" i="33"/>
  <c r="B242" i="33"/>
  <c r="A242" i="33"/>
  <c r="AA240" i="33"/>
  <c r="Z240" i="33"/>
  <c r="Y240" i="33"/>
  <c r="X240" i="33"/>
  <c r="W240" i="33"/>
  <c r="V240" i="33"/>
  <c r="U240" i="33"/>
  <c r="T240" i="33"/>
  <c r="S240" i="33"/>
  <c r="R240" i="33"/>
  <c r="Q240" i="33"/>
  <c r="P240" i="33"/>
  <c r="O240" i="33"/>
  <c r="N240" i="33"/>
  <c r="M240" i="33"/>
  <c r="L240" i="33"/>
  <c r="K240" i="33"/>
  <c r="J240" i="33"/>
  <c r="I240" i="33"/>
  <c r="H240" i="33"/>
  <c r="G240" i="33"/>
  <c r="F240" i="33"/>
  <c r="E240" i="33"/>
  <c r="D240" i="33"/>
  <c r="C240" i="33"/>
  <c r="B240" i="33"/>
  <c r="A240" i="33"/>
  <c r="AA238" i="33"/>
  <c r="Z238" i="33"/>
  <c r="Y238" i="33"/>
  <c r="X238" i="33"/>
  <c r="W238" i="33"/>
  <c r="V238" i="33"/>
  <c r="U238" i="33"/>
  <c r="T238" i="33"/>
  <c r="S238" i="33"/>
  <c r="R238" i="33"/>
  <c r="Q238" i="33"/>
  <c r="P238" i="33"/>
  <c r="O238" i="33"/>
  <c r="N238" i="33"/>
  <c r="M238" i="33"/>
  <c r="L238" i="33"/>
  <c r="K238" i="33"/>
  <c r="J238" i="33"/>
  <c r="I238" i="33"/>
  <c r="H238" i="33"/>
  <c r="G238" i="33"/>
  <c r="F238" i="33"/>
  <c r="E238" i="33"/>
  <c r="D238" i="33"/>
  <c r="C238" i="33"/>
  <c r="B238" i="33"/>
  <c r="A238" i="33"/>
  <c r="AA236" i="33"/>
  <c r="Z236" i="33"/>
  <c r="Y236" i="33"/>
  <c r="X236" i="33"/>
  <c r="W236" i="33"/>
  <c r="V236" i="33"/>
  <c r="U236" i="33"/>
  <c r="T236" i="33"/>
  <c r="S236" i="33"/>
  <c r="R236" i="33"/>
  <c r="Q236" i="33"/>
  <c r="P236" i="33"/>
  <c r="O236" i="33"/>
  <c r="N236" i="33"/>
  <c r="M236" i="33"/>
  <c r="L236" i="33"/>
  <c r="K236" i="33"/>
  <c r="J236" i="33"/>
  <c r="I236" i="33"/>
  <c r="H236" i="33"/>
  <c r="G236" i="33"/>
  <c r="F236" i="33"/>
  <c r="E236" i="33"/>
  <c r="D236" i="33"/>
  <c r="C236" i="33"/>
  <c r="B236" i="33"/>
  <c r="A236" i="33"/>
  <c r="AA234" i="33"/>
  <c r="Z234" i="33"/>
  <c r="Y234" i="33"/>
  <c r="X234" i="33"/>
  <c r="W234" i="33"/>
  <c r="V234" i="33"/>
  <c r="U234" i="33"/>
  <c r="T234" i="33"/>
  <c r="S234" i="33"/>
  <c r="R234" i="33"/>
  <c r="Q234" i="33"/>
  <c r="P234" i="33"/>
  <c r="O234" i="33"/>
  <c r="N234" i="33"/>
  <c r="M234" i="33"/>
  <c r="L234" i="33"/>
  <c r="K234" i="33"/>
  <c r="J234" i="33"/>
  <c r="I234" i="33"/>
  <c r="H234" i="33"/>
  <c r="G234" i="33"/>
  <c r="F234" i="33"/>
  <c r="E234" i="33"/>
  <c r="D234" i="33"/>
  <c r="C234" i="33"/>
  <c r="B234" i="33"/>
  <c r="A234" i="33"/>
  <c r="AA232" i="33"/>
  <c r="Z232" i="33"/>
  <c r="Y232" i="33"/>
  <c r="X232" i="33"/>
  <c r="W232" i="33"/>
  <c r="V232" i="33"/>
  <c r="U232" i="33"/>
  <c r="T232" i="33"/>
  <c r="S232" i="33"/>
  <c r="R232" i="33"/>
  <c r="Q232" i="33"/>
  <c r="P232" i="33"/>
  <c r="O232" i="33"/>
  <c r="N232" i="33"/>
  <c r="M232" i="33"/>
  <c r="L232" i="33"/>
  <c r="K232" i="33"/>
  <c r="J232" i="33"/>
  <c r="I232" i="33"/>
  <c r="H232" i="33"/>
  <c r="G232" i="33"/>
  <c r="F232" i="33"/>
  <c r="E232" i="33"/>
  <c r="D232" i="33"/>
  <c r="C232" i="33"/>
  <c r="B232" i="33"/>
  <c r="A232" i="33"/>
  <c r="AA230" i="33"/>
  <c r="Z230" i="33"/>
  <c r="Y230" i="33"/>
  <c r="X230" i="33"/>
  <c r="W230" i="33"/>
  <c r="V230" i="33"/>
  <c r="U230" i="33"/>
  <c r="T230" i="33"/>
  <c r="S230" i="33"/>
  <c r="R230" i="33"/>
  <c r="Q230" i="33"/>
  <c r="P230" i="33"/>
  <c r="O230" i="33"/>
  <c r="N230" i="33"/>
  <c r="M230" i="33"/>
  <c r="L230" i="33"/>
  <c r="K230" i="33"/>
  <c r="J230" i="33"/>
  <c r="I230" i="33"/>
  <c r="H230" i="33"/>
  <c r="G230" i="33"/>
  <c r="F230" i="33"/>
  <c r="E230" i="33"/>
  <c r="D230" i="33"/>
  <c r="C230" i="33"/>
  <c r="B230" i="33"/>
  <c r="A230" i="33"/>
  <c r="AA228" i="33"/>
  <c r="Z228" i="33"/>
  <c r="Y228" i="33"/>
  <c r="X228" i="33"/>
  <c r="W228" i="33"/>
  <c r="V228" i="33"/>
  <c r="U228" i="33"/>
  <c r="T228" i="33"/>
  <c r="S228" i="33"/>
  <c r="R228" i="33"/>
  <c r="Q228" i="33"/>
  <c r="P228" i="33"/>
  <c r="O228" i="33"/>
  <c r="N228" i="33"/>
  <c r="M228" i="33"/>
  <c r="L228" i="33"/>
  <c r="K228" i="33"/>
  <c r="J228" i="33"/>
  <c r="I228" i="33"/>
  <c r="H228" i="33"/>
  <c r="G228" i="33"/>
  <c r="F228" i="33"/>
  <c r="E228" i="33"/>
  <c r="D228" i="33"/>
  <c r="C228" i="33"/>
  <c r="B228" i="33"/>
  <c r="A228" i="33"/>
  <c r="AA226" i="33"/>
  <c r="Z226" i="33"/>
  <c r="Y226" i="33"/>
  <c r="X226" i="33"/>
  <c r="W226" i="33"/>
  <c r="V226" i="33"/>
  <c r="U226" i="33"/>
  <c r="T226" i="33"/>
  <c r="S226" i="33"/>
  <c r="R226" i="33"/>
  <c r="Q226" i="33"/>
  <c r="P226" i="33"/>
  <c r="O226" i="33"/>
  <c r="N226" i="33"/>
  <c r="M226" i="33"/>
  <c r="L226" i="33"/>
  <c r="K226" i="33"/>
  <c r="J226" i="33"/>
  <c r="I226" i="33"/>
  <c r="H226" i="33"/>
  <c r="G226" i="33"/>
  <c r="F226" i="33"/>
  <c r="E226" i="33"/>
  <c r="D226" i="33"/>
  <c r="C226" i="33"/>
  <c r="B226" i="33"/>
  <c r="A226" i="33"/>
  <c r="AA224" i="33"/>
  <c r="Z224" i="33"/>
  <c r="Y224" i="33"/>
  <c r="X224" i="33"/>
  <c r="W224" i="33"/>
  <c r="V224" i="33"/>
  <c r="U224" i="33"/>
  <c r="T224" i="33"/>
  <c r="S224" i="33"/>
  <c r="R224" i="33"/>
  <c r="Q224" i="33"/>
  <c r="P224" i="33"/>
  <c r="O224" i="33"/>
  <c r="N224" i="33"/>
  <c r="M224" i="33"/>
  <c r="L224" i="33"/>
  <c r="K224" i="33"/>
  <c r="J224" i="33"/>
  <c r="I224" i="33"/>
  <c r="H224" i="33"/>
  <c r="G224" i="33"/>
  <c r="F224" i="33"/>
  <c r="E224" i="33"/>
  <c r="D224" i="33"/>
  <c r="C224" i="33"/>
  <c r="B224" i="33"/>
  <c r="A224" i="33"/>
  <c r="AA222" i="33"/>
  <c r="Z222" i="33"/>
  <c r="Y222" i="33"/>
  <c r="X222" i="33"/>
  <c r="W222" i="33"/>
  <c r="V222" i="33"/>
  <c r="U222" i="33"/>
  <c r="T222" i="33"/>
  <c r="S222" i="33"/>
  <c r="R222" i="33"/>
  <c r="Q222" i="33"/>
  <c r="P222" i="33"/>
  <c r="O222" i="33"/>
  <c r="N222" i="33"/>
  <c r="M222" i="33"/>
  <c r="L222" i="33"/>
  <c r="K222" i="33"/>
  <c r="J222" i="33"/>
  <c r="I222" i="33"/>
  <c r="H222" i="33"/>
  <c r="G222" i="33"/>
  <c r="F222" i="33"/>
  <c r="E222" i="33"/>
  <c r="D222" i="33"/>
  <c r="C222" i="33"/>
  <c r="B222" i="33"/>
  <c r="A222" i="33"/>
  <c r="AA220" i="33"/>
  <c r="Z220" i="33"/>
  <c r="Y220" i="33"/>
  <c r="X220" i="33"/>
  <c r="W220" i="33"/>
  <c r="V220" i="33"/>
  <c r="U220" i="33"/>
  <c r="T220" i="33"/>
  <c r="S220" i="33"/>
  <c r="R220" i="33"/>
  <c r="Q220" i="33"/>
  <c r="P220" i="33"/>
  <c r="O220" i="33"/>
  <c r="N220" i="33"/>
  <c r="M220" i="33"/>
  <c r="L220" i="33"/>
  <c r="K220" i="33"/>
  <c r="J220" i="33"/>
  <c r="I220" i="33"/>
  <c r="H220" i="33"/>
  <c r="G220" i="33"/>
  <c r="F220" i="33"/>
  <c r="E220" i="33"/>
  <c r="D220" i="33"/>
  <c r="C220" i="33"/>
  <c r="B220" i="33"/>
  <c r="A220" i="33"/>
  <c r="AA218" i="33"/>
  <c r="Z218" i="33"/>
  <c r="Y218" i="33"/>
  <c r="X218" i="33"/>
  <c r="W218" i="33"/>
  <c r="V218" i="33"/>
  <c r="U218" i="33"/>
  <c r="T218" i="33"/>
  <c r="S218" i="33"/>
  <c r="R218" i="33"/>
  <c r="Q218" i="33"/>
  <c r="P218" i="33"/>
  <c r="O218" i="33"/>
  <c r="N218" i="33"/>
  <c r="M218" i="33"/>
  <c r="L218" i="33"/>
  <c r="K218" i="33"/>
  <c r="J218" i="33"/>
  <c r="I218" i="33"/>
  <c r="H218" i="33"/>
  <c r="G218" i="33"/>
  <c r="F218" i="33"/>
  <c r="E218" i="33"/>
  <c r="D218" i="33"/>
  <c r="C218" i="33"/>
  <c r="B218" i="33"/>
  <c r="A218" i="33"/>
  <c r="AA216" i="33"/>
  <c r="Z216" i="33"/>
  <c r="Y216" i="33"/>
  <c r="X216" i="33"/>
  <c r="W216" i="33"/>
  <c r="V216" i="33"/>
  <c r="U216" i="33"/>
  <c r="T216" i="33"/>
  <c r="S216" i="33"/>
  <c r="R216" i="33"/>
  <c r="Q216" i="33"/>
  <c r="P216" i="33"/>
  <c r="O216" i="33"/>
  <c r="N216" i="33"/>
  <c r="M216" i="33"/>
  <c r="L216" i="33"/>
  <c r="K216" i="33"/>
  <c r="J216" i="33"/>
  <c r="I216" i="33"/>
  <c r="H216" i="33"/>
  <c r="G216" i="33"/>
  <c r="F216" i="33"/>
  <c r="E216" i="33"/>
  <c r="D216" i="33"/>
  <c r="C216" i="33"/>
  <c r="B216" i="33"/>
  <c r="A216" i="33"/>
  <c r="AA214" i="33"/>
  <c r="Z214" i="33"/>
  <c r="Y214" i="33"/>
  <c r="X214" i="33"/>
  <c r="W214" i="33"/>
  <c r="V214" i="33"/>
  <c r="U214" i="33"/>
  <c r="T214" i="33"/>
  <c r="S214" i="33"/>
  <c r="R214" i="33"/>
  <c r="Q214" i="33"/>
  <c r="P214" i="33"/>
  <c r="O214" i="33"/>
  <c r="N214" i="33"/>
  <c r="M214" i="33"/>
  <c r="L214" i="33"/>
  <c r="K214" i="33"/>
  <c r="J214" i="33"/>
  <c r="I214" i="33"/>
  <c r="H214" i="33"/>
  <c r="G214" i="33"/>
  <c r="F214" i="33"/>
  <c r="E214" i="33"/>
  <c r="D214" i="33"/>
  <c r="C214" i="33"/>
  <c r="B214" i="33"/>
  <c r="A214" i="33"/>
  <c r="AA212" i="33"/>
  <c r="Z212" i="33"/>
  <c r="Y212" i="33"/>
  <c r="X212" i="33"/>
  <c r="W212" i="33"/>
  <c r="V212" i="33"/>
  <c r="U212" i="33"/>
  <c r="T212" i="33"/>
  <c r="S212" i="33"/>
  <c r="R212" i="33"/>
  <c r="Q212" i="33"/>
  <c r="P212" i="33"/>
  <c r="O212" i="33"/>
  <c r="N212" i="33"/>
  <c r="M212" i="33"/>
  <c r="L212" i="33"/>
  <c r="K212" i="33"/>
  <c r="J212" i="33"/>
  <c r="I212" i="33"/>
  <c r="H212" i="33"/>
  <c r="G212" i="33"/>
  <c r="F212" i="33"/>
  <c r="E212" i="33"/>
  <c r="D212" i="33"/>
  <c r="C212" i="33"/>
  <c r="B212" i="33"/>
  <c r="A212" i="33"/>
  <c r="AA210" i="33"/>
  <c r="Z210" i="33"/>
  <c r="Y210" i="33"/>
  <c r="X210" i="33"/>
  <c r="W210" i="33"/>
  <c r="V210" i="33"/>
  <c r="U210" i="33"/>
  <c r="T210" i="33"/>
  <c r="S210" i="33"/>
  <c r="R210" i="33"/>
  <c r="Q210" i="33"/>
  <c r="P210" i="33"/>
  <c r="O210" i="33"/>
  <c r="N210" i="33"/>
  <c r="M210" i="33"/>
  <c r="L210" i="33"/>
  <c r="K210" i="33"/>
  <c r="J210" i="33"/>
  <c r="I210" i="33"/>
  <c r="H210" i="33"/>
  <c r="G210" i="33"/>
  <c r="F210" i="33"/>
  <c r="E210" i="33"/>
  <c r="D210" i="33"/>
  <c r="C210" i="33"/>
  <c r="B210" i="33"/>
  <c r="A210" i="33"/>
  <c r="AA208" i="33"/>
  <c r="Z208" i="33"/>
  <c r="Y208" i="33"/>
  <c r="X208" i="33"/>
  <c r="W208" i="33"/>
  <c r="V208" i="33"/>
  <c r="U208" i="33"/>
  <c r="T208" i="33"/>
  <c r="S208" i="33"/>
  <c r="R208" i="33"/>
  <c r="Q208" i="33"/>
  <c r="P208" i="33"/>
  <c r="O208" i="33"/>
  <c r="N208" i="33"/>
  <c r="M208" i="33"/>
  <c r="L208" i="33"/>
  <c r="K208" i="33"/>
  <c r="J208" i="33"/>
  <c r="I208" i="33"/>
  <c r="H208" i="33"/>
  <c r="G208" i="33"/>
  <c r="F208" i="33"/>
  <c r="E208" i="33"/>
  <c r="D208" i="33"/>
  <c r="C208" i="33"/>
  <c r="B208" i="33"/>
  <c r="A208" i="33"/>
  <c r="AA206" i="33"/>
  <c r="Z206" i="33"/>
  <c r="Y206" i="33"/>
  <c r="X206" i="33"/>
  <c r="W206" i="33"/>
  <c r="V206" i="33"/>
  <c r="U206" i="33"/>
  <c r="T206" i="33"/>
  <c r="S206" i="33"/>
  <c r="R206" i="33"/>
  <c r="Q206" i="33"/>
  <c r="P206" i="33"/>
  <c r="O206" i="33"/>
  <c r="N206" i="33"/>
  <c r="M206" i="33"/>
  <c r="L206" i="33"/>
  <c r="K206" i="33"/>
  <c r="J206" i="33"/>
  <c r="I206" i="33"/>
  <c r="H206" i="33"/>
  <c r="G206" i="33"/>
  <c r="F206" i="33"/>
  <c r="E206" i="33"/>
  <c r="D206" i="33"/>
  <c r="C206" i="33"/>
  <c r="B206" i="33"/>
  <c r="A206" i="33"/>
  <c r="AA204" i="33"/>
  <c r="Z204" i="33"/>
  <c r="Y204" i="33"/>
  <c r="X204" i="33"/>
  <c r="W204" i="33"/>
  <c r="V204" i="33"/>
  <c r="U204" i="33"/>
  <c r="T204" i="33"/>
  <c r="S204" i="33"/>
  <c r="R204" i="33"/>
  <c r="Q204" i="33"/>
  <c r="P204" i="33"/>
  <c r="O204" i="33"/>
  <c r="N204" i="33"/>
  <c r="M204" i="33"/>
  <c r="L204" i="33"/>
  <c r="K204" i="33"/>
  <c r="J204" i="33"/>
  <c r="I204" i="33"/>
  <c r="H204" i="33"/>
  <c r="G204" i="33"/>
  <c r="F204" i="33"/>
  <c r="E204" i="33"/>
  <c r="D204" i="33"/>
  <c r="C204" i="33"/>
  <c r="B204" i="33"/>
  <c r="A204" i="33"/>
  <c r="AA202" i="33"/>
  <c r="Z202" i="33"/>
  <c r="Y202" i="33"/>
  <c r="X202" i="33"/>
  <c r="W202" i="33"/>
  <c r="V202" i="33"/>
  <c r="U202" i="33"/>
  <c r="T202" i="33"/>
  <c r="S202" i="33"/>
  <c r="R202" i="33"/>
  <c r="Q202" i="33"/>
  <c r="P202" i="33"/>
  <c r="O202" i="33"/>
  <c r="N202" i="33"/>
  <c r="M202" i="33"/>
  <c r="L202" i="33"/>
  <c r="K202" i="33"/>
  <c r="J202" i="33"/>
  <c r="I202" i="33"/>
  <c r="H202" i="33"/>
  <c r="G202" i="33"/>
  <c r="F202" i="33"/>
  <c r="E202" i="33"/>
  <c r="D202" i="33"/>
  <c r="C202" i="33"/>
  <c r="B202" i="33"/>
  <c r="A202" i="33"/>
  <c r="AA200" i="33"/>
  <c r="Z200" i="33"/>
  <c r="Y200" i="33"/>
  <c r="X200" i="33"/>
  <c r="W200" i="33"/>
  <c r="V200" i="33"/>
  <c r="U200" i="33"/>
  <c r="T200" i="33"/>
  <c r="S200" i="33"/>
  <c r="R200" i="33"/>
  <c r="Q200" i="33"/>
  <c r="P200" i="33"/>
  <c r="O200" i="33"/>
  <c r="N200" i="33"/>
  <c r="M200" i="33"/>
  <c r="L200" i="33"/>
  <c r="K200" i="33"/>
  <c r="J200" i="33"/>
  <c r="I200" i="33"/>
  <c r="H200" i="33"/>
  <c r="G200" i="33"/>
  <c r="F200" i="33"/>
  <c r="E200" i="33"/>
  <c r="D200" i="33"/>
  <c r="C200" i="33"/>
  <c r="B200" i="33"/>
  <c r="A200" i="33"/>
  <c r="AA198" i="33"/>
  <c r="Z198" i="33"/>
  <c r="Y198" i="33"/>
  <c r="X198" i="33"/>
  <c r="W198" i="33"/>
  <c r="V198" i="33"/>
  <c r="U198" i="33"/>
  <c r="T198" i="33"/>
  <c r="S198" i="33"/>
  <c r="R198" i="33"/>
  <c r="Q198" i="33"/>
  <c r="P198" i="33"/>
  <c r="O198" i="33"/>
  <c r="N198" i="33"/>
  <c r="M198" i="33"/>
  <c r="L198" i="33"/>
  <c r="K198" i="33"/>
  <c r="J198" i="33"/>
  <c r="I198" i="33"/>
  <c r="H198" i="33"/>
  <c r="G198" i="33"/>
  <c r="F198" i="33"/>
  <c r="E198" i="33"/>
  <c r="D198" i="33"/>
  <c r="C198" i="33"/>
  <c r="B198" i="33"/>
  <c r="A198" i="33"/>
  <c r="AA196" i="33"/>
  <c r="Z196" i="33"/>
  <c r="Y196" i="33"/>
  <c r="X196" i="33"/>
  <c r="W196" i="33"/>
  <c r="V196" i="33"/>
  <c r="U196" i="33"/>
  <c r="T196" i="33"/>
  <c r="S196" i="33"/>
  <c r="R196" i="33"/>
  <c r="Q196" i="33"/>
  <c r="P196" i="33"/>
  <c r="O196" i="33"/>
  <c r="N196" i="33"/>
  <c r="M196" i="33"/>
  <c r="L196" i="33"/>
  <c r="K196" i="33"/>
  <c r="J196" i="33"/>
  <c r="I196" i="33"/>
  <c r="H196" i="33"/>
  <c r="G196" i="33"/>
  <c r="F196" i="33"/>
  <c r="E196" i="33"/>
  <c r="D196" i="33"/>
  <c r="C196" i="33"/>
  <c r="B196" i="33"/>
  <c r="A196" i="33"/>
  <c r="AA194" i="33"/>
  <c r="Z194" i="33"/>
  <c r="Y194" i="33"/>
  <c r="X194" i="33"/>
  <c r="W194" i="33"/>
  <c r="V194" i="33"/>
  <c r="U194" i="33"/>
  <c r="T194" i="33"/>
  <c r="S194" i="33"/>
  <c r="R194" i="33"/>
  <c r="Q194" i="33"/>
  <c r="P194" i="33"/>
  <c r="O194" i="33"/>
  <c r="N194" i="33"/>
  <c r="M194" i="33"/>
  <c r="L194" i="33"/>
  <c r="K194" i="33"/>
  <c r="J194" i="33"/>
  <c r="I194" i="33"/>
  <c r="H194" i="33"/>
  <c r="G194" i="33"/>
  <c r="F194" i="33"/>
  <c r="E194" i="33"/>
  <c r="D194" i="33"/>
  <c r="C194" i="33"/>
  <c r="B194" i="33"/>
  <c r="A194" i="33"/>
  <c r="AA192" i="33"/>
  <c r="Z192" i="33"/>
  <c r="Y192" i="33"/>
  <c r="X192" i="33"/>
  <c r="W192" i="33"/>
  <c r="V192" i="33"/>
  <c r="U192" i="33"/>
  <c r="T192" i="33"/>
  <c r="S192" i="33"/>
  <c r="R192" i="33"/>
  <c r="Q192" i="33"/>
  <c r="P192" i="33"/>
  <c r="O192" i="33"/>
  <c r="N192" i="33"/>
  <c r="M192" i="33"/>
  <c r="L192" i="33"/>
  <c r="K192" i="33"/>
  <c r="J192" i="33"/>
  <c r="I192" i="33"/>
  <c r="H192" i="33"/>
  <c r="G192" i="33"/>
  <c r="F192" i="33"/>
  <c r="E192" i="33"/>
  <c r="D192" i="33"/>
  <c r="C192" i="33"/>
  <c r="B192" i="33"/>
  <c r="A192" i="33"/>
  <c r="AA190" i="33"/>
  <c r="Z190" i="33"/>
  <c r="Y190" i="33"/>
  <c r="X190" i="33"/>
  <c r="W190" i="33"/>
  <c r="V190" i="33"/>
  <c r="U190" i="33"/>
  <c r="T190" i="33"/>
  <c r="S190" i="33"/>
  <c r="R190" i="33"/>
  <c r="Q190" i="33"/>
  <c r="P190" i="33"/>
  <c r="O190" i="33"/>
  <c r="N190" i="33"/>
  <c r="M190" i="33"/>
  <c r="L190" i="33"/>
  <c r="K190" i="33"/>
  <c r="J190" i="33"/>
  <c r="I190" i="33"/>
  <c r="H190" i="33"/>
  <c r="G190" i="33"/>
  <c r="F190" i="33"/>
  <c r="E190" i="33"/>
  <c r="D190" i="33"/>
  <c r="C190" i="33"/>
  <c r="B190" i="33"/>
  <c r="A190" i="33"/>
  <c r="AA188" i="33"/>
  <c r="Z188" i="33"/>
  <c r="Y188" i="33"/>
  <c r="X188" i="33"/>
  <c r="W188" i="33"/>
  <c r="V188" i="33"/>
  <c r="U188" i="33"/>
  <c r="T188" i="33"/>
  <c r="S188" i="33"/>
  <c r="R188" i="33"/>
  <c r="Q188" i="33"/>
  <c r="P188" i="33"/>
  <c r="O188" i="33"/>
  <c r="N188" i="33"/>
  <c r="M188" i="33"/>
  <c r="L188" i="33"/>
  <c r="K188" i="33"/>
  <c r="J188" i="33"/>
  <c r="I188" i="33"/>
  <c r="H188" i="33"/>
  <c r="G188" i="33"/>
  <c r="F188" i="33"/>
  <c r="E188" i="33"/>
  <c r="D188" i="33"/>
  <c r="C188" i="33"/>
  <c r="B188" i="33"/>
  <c r="A188" i="33"/>
  <c r="AA186" i="33"/>
  <c r="Z186" i="33"/>
  <c r="Y186" i="33"/>
  <c r="X186" i="33"/>
  <c r="W186" i="33"/>
  <c r="V186" i="33"/>
  <c r="U186" i="33"/>
  <c r="T186" i="33"/>
  <c r="S186" i="33"/>
  <c r="R186" i="33"/>
  <c r="Q186" i="33"/>
  <c r="P186" i="33"/>
  <c r="O186" i="33"/>
  <c r="N186" i="33"/>
  <c r="M186" i="33"/>
  <c r="L186" i="33"/>
  <c r="K186" i="33"/>
  <c r="J186" i="33"/>
  <c r="I186" i="33"/>
  <c r="H186" i="33"/>
  <c r="G186" i="33"/>
  <c r="F186" i="33"/>
  <c r="E186" i="33"/>
  <c r="D186" i="33"/>
  <c r="C186" i="33"/>
  <c r="B186" i="33"/>
  <c r="A186" i="33"/>
  <c r="AA184" i="33"/>
  <c r="Z184" i="33"/>
  <c r="Y184" i="33"/>
  <c r="X184" i="33"/>
  <c r="W184" i="33"/>
  <c r="V184" i="33"/>
  <c r="U184" i="33"/>
  <c r="T184" i="33"/>
  <c r="S184" i="33"/>
  <c r="R184" i="33"/>
  <c r="Q184" i="33"/>
  <c r="P184" i="33"/>
  <c r="O184" i="33"/>
  <c r="N184" i="33"/>
  <c r="M184" i="33"/>
  <c r="L184" i="33"/>
  <c r="K184" i="33"/>
  <c r="J184" i="33"/>
  <c r="I184" i="33"/>
  <c r="H184" i="33"/>
  <c r="G184" i="33"/>
  <c r="F184" i="33"/>
  <c r="E184" i="33"/>
  <c r="D184" i="33"/>
  <c r="C184" i="33"/>
  <c r="B184" i="33"/>
  <c r="A184" i="33"/>
  <c r="AA182" i="33"/>
  <c r="Z182" i="33"/>
  <c r="Y182" i="33"/>
  <c r="X182" i="33"/>
  <c r="W182" i="33"/>
  <c r="V182" i="33"/>
  <c r="U182" i="33"/>
  <c r="T182" i="33"/>
  <c r="S182" i="33"/>
  <c r="R182" i="33"/>
  <c r="Q182" i="33"/>
  <c r="P182" i="33"/>
  <c r="O182" i="33"/>
  <c r="N182" i="33"/>
  <c r="M182" i="33"/>
  <c r="L182" i="33"/>
  <c r="K182" i="33"/>
  <c r="J182" i="33"/>
  <c r="I182" i="33"/>
  <c r="H182" i="33"/>
  <c r="G182" i="33"/>
  <c r="F182" i="33"/>
  <c r="E182" i="33"/>
  <c r="D182" i="33"/>
  <c r="C182" i="33"/>
  <c r="B182" i="33"/>
  <c r="A182" i="33"/>
  <c r="AA180" i="33"/>
  <c r="Z180" i="33"/>
  <c r="Y180" i="33"/>
  <c r="X180" i="33"/>
  <c r="W180" i="33"/>
  <c r="V180" i="33"/>
  <c r="U180" i="33"/>
  <c r="T180" i="33"/>
  <c r="S180" i="33"/>
  <c r="R180" i="33"/>
  <c r="Q180" i="33"/>
  <c r="P180" i="33"/>
  <c r="O180" i="33"/>
  <c r="N180" i="33"/>
  <c r="M180" i="33"/>
  <c r="L180" i="33"/>
  <c r="K180" i="33"/>
  <c r="J180" i="33"/>
  <c r="I180" i="33"/>
  <c r="H180" i="33"/>
  <c r="G180" i="33"/>
  <c r="F180" i="33"/>
  <c r="E180" i="33"/>
  <c r="D180" i="33"/>
  <c r="C180" i="33"/>
  <c r="B180" i="33"/>
  <c r="A180" i="33"/>
  <c r="AA178" i="33"/>
  <c r="Z178" i="33"/>
  <c r="Y178" i="33"/>
  <c r="X178" i="33"/>
  <c r="W178" i="33"/>
  <c r="V178" i="33"/>
  <c r="U178" i="33"/>
  <c r="T178" i="33"/>
  <c r="S178" i="33"/>
  <c r="R178" i="33"/>
  <c r="Q178" i="33"/>
  <c r="P178" i="33"/>
  <c r="O178" i="33"/>
  <c r="N178" i="33"/>
  <c r="M178" i="33"/>
  <c r="L178" i="33"/>
  <c r="K178" i="33"/>
  <c r="J178" i="33"/>
  <c r="I178" i="33"/>
  <c r="H178" i="33"/>
  <c r="G178" i="33"/>
  <c r="F178" i="33"/>
  <c r="E178" i="33"/>
  <c r="D178" i="33"/>
  <c r="C178" i="33"/>
  <c r="B178" i="33"/>
  <c r="A178" i="33"/>
  <c r="V88" i="33"/>
  <c r="T88" i="33"/>
  <c r="S88" i="33"/>
  <c r="V85" i="33"/>
  <c r="T85" i="33"/>
  <c r="S85" i="33"/>
  <c r="V82" i="33"/>
  <c r="T82" i="33"/>
  <c r="S82" i="33"/>
  <c r="V79" i="33"/>
  <c r="T79" i="33"/>
  <c r="S79" i="33"/>
  <c r="V76" i="33"/>
  <c r="T76" i="33"/>
  <c r="S76" i="33"/>
  <c r="V73" i="33"/>
  <c r="T73" i="33"/>
  <c r="S73" i="33"/>
  <c r="V70" i="33"/>
  <c r="T70" i="33"/>
  <c r="S70" i="33"/>
  <c r="V67" i="33"/>
  <c r="T67" i="33"/>
  <c r="S67" i="33"/>
  <c r="V64" i="33"/>
  <c r="T64" i="33"/>
  <c r="S64" i="33"/>
  <c r="V61" i="33"/>
  <c r="T61" i="33"/>
  <c r="S61" i="33"/>
  <c r="V58" i="33"/>
  <c r="T58" i="33"/>
  <c r="S58" i="33"/>
  <c r="V55" i="33"/>
  <c r="T55" i="33"/>
  <c r="S55" i="33"/>
  <c r="V52" i="33"/>
  <c r="T52" i="33"/>
  <c r="S52" i="33"/>
  <c r="V49" i="33"/>
  <c r="T49" i="33"/>
  <c r="S49" i="33"/>
  <c r="V46" i="33"/>
  <c r="T46" i="33"/>
  <c r="S46" i="33"/>
  <c r="V43" i="33"/>
  <c r="T43" i="33"/>
  <c r="S43" i="33"/>
  <c r="V40" i="33"/>
  <c r="T40" i="33"/>
  <c r="S40" i="33"/>
  <c r="V37" i="33"/>
  <c r="T37" i="33"/>
  <c r="S37" i="33"/>
  <c r="V34" i="33"/>
  <c r="T34" i="33"/>
  <c r="S34" i="33"/>
  <c r="V31" i="33"/>
  <c r="T31" i="33"/>
  <c r="S31" i="33"/>
  <c r="V28" i="33"/>
  <c r="T28" i="33"/>
  <c r="S28" i="33"/>
  <c r="V25" i="33"/>
  <c r="T25" i="33"/>
  <c r="S25" i="33"/>
  <c r="V22" i="33"/>
  <c r="T22" i="33"/>
  <c r="S22" i="33"/>
  <c r="V19" i="33"/>
  <c r="T19" i="33"/>
  <c r="S19" i="33"/>
  <c r="V16" i="33"/>
  <c r="T16" i="33"/>
  <c r="S16" i="33"/>
  <c r="V13" i="33"/>
  <c r="T13" i="33"/>
  <c r="S13" i="33"/>
  <c r="V10" i="33"/>
  <c r="T10" i="33"/>
  <c r="S10" i="33"/>
  <c r="B5" i="33"/>
  <c r="U49" i="33"/>
  <c r="B30" i="32"/>
  <c r="B29" i="32"/>
  <c r="B28" i="32"/>
  <c r="B27" i="32"/>
  <c r="B26" i="32"/>
  <c r="B25" i="32"/>
  <c r="B24" i="32"/>
  <c r="C19" i="32"/>
  <c r="V88" i="31"/>
  <c r="V85" i="31"/>
  <c r="V82" i="31"/>
  <c r="V79" i="31"/>
  <c r="V76" i="31"/>
  <c r="V73" i="31"/>
  <c r="V70" i="31"/>
  <c r="V67" i="31"/>
  <c r="V64" i="31"/>
  <c r="V61" i="31"/>
  <c r="V58" i="31"/>
  <c r="V55" i="31"/>
  <c r="V52" i="31"/>
  <c r="T88" i="31"/>
  <c r="W88" i="31"/>
  <c r="T85" i="31"/>
  <c r="T82" i="31"/>
  <c r="W82" i="31"/>
  <c r="T79" i="31"/>
  <c r="T76" i="31"/>
  <c r="W76" i="31"/>
  <c r="T73" i="31"/>
  <c r="T70" i="31"/>
  <c r="W70" i="31"/>
  <c r="T67" i="31"/>
  <c r="T64" i="31"/>
  <c r="W64" i="31"/>
  <c r="T61" i="31"/>
  <c r="T58" i="31"/>
  <c r="W58" i="31"/>
  <c r="T55" i="31"/>
  <c r="T52" i="31"/>
  <c r="W52" i="31"/>
  <c r="S88" i="31"/>
  <c r="S85" i="31"/>
  <c r="S82" i="31"/>
  <c r="S79" i="31"/>
  <c r="S76" i="31"/>
  <c r="S73" i="31"/>
  <c r="S70" i="31"/>
  <c r="S67" i="31"/>
  <c r="S64" i="31"/>
  <c r="S61" i="31"/>
  <c r="S58" i="31"/>
  <c r="S55" i="31"/>
  <c r="S52" i="31"/>
  <c r="AA199" i="31"/>
  <c r="Z199" i="31"/>
  <c r="Y199" i="31"/>
  <c r="X199" i="31"/>
  <c r="W199" i="31"/>
  <c r="V199" i="31"/>
  <c r="U199" i="31"/>
  <c r="T199" i="31"/>
  <c r="S199" i="31"/>
  <c r="R199" i="31"/>
  <c r="Q199" i="31"/>
  <c r="P199" i="31"/>
  <c r="O199" i="31"/>
  <c r="AA197" i="31"/>
  <c r="Z197" i="31"/>
  <c r="Y197" i="31"/>
  <c r="X197" i="31"/>
  <c r="W197" i="31"/>
  <c r="V197" i="31"/>
  <c r="U197" i="31"/>
  <c r="T197" i="31"/>
  <c r="S197" i="31"/>
  <c r="R197" i="31"/>
  <c r="Q197" i="31"/>
  <c r="P197" i="31"/>
  <c r="O197" i="31"/>
  <c r="AA195" i="31"/>
  <c r="Z195" i="31"/>
  <c r="Y195" i="31"/>
  <c r="X195" i="31"/>
  <c r="W195" i="31"/>
  <c r="V195" i="31"/>
  <c r="U195" i="31"/>
  <c r="T195" i="31"/>
  <c r="S195" i="31"/>
  <c r="R195" i="31"/>
  <c r="Q195" i="31"/>
  <c r="P195" i="31"/>
  <c r="O195" i="31"/>
  <c r="AA193" i="31"/>
  <c r="Z193" i="31"/>
  <c r="Y193" i="31"/>
  <c r="X193" i="31"/>
  <c r="W193" i="31"/>
  <c r="V193" i="31"/>
  <c r="U193" i="31"/>
  <c r="T193" i="31"/>
  <c r="S193" i="31"/>
  <c r="R193" i="31"/>
  <c r="Q193" i="31"/>
  <c r="P193" i="31"/>
  <c r="O193" i="31"/>
  <c r="AA191" i="31"/>
  <c r="Z191" i="31"/>
  <c r="Y191" i="31"/>
  <c r="X191" i="31"/>
  <c r="W191" i="31"/>
  <c r="V191" i="31"/>
  <c r="U191" i="31"/>
  <c r="T191" i="31"/>
  <c r="S191" i="31"/>
  <c r="R191" i="31"/>
  <c r="Q191" i="31"/>
  <c r="P191" i="31"/>
  <c r="O191" i="31"/>
  <c r="AA189" i="31"/>
  <c r="Z189" i="31"/>
  <c r="Y189" i="31"/>
  <c r="X189" i="31"/>
  <c r="W189" i="31"/>
  <c r="V189" i="31"/>
  <c r="U189" i="31"/>
  <c r="T189" i="31"/>
  <c r="S189" i="31"/>
  <c r="R189" i="31"/>
  <c r="Q189" i="31"/>
  <c r="P189" i="31"/>
  <c r="O189" i="31"/>
  <c r="O187" i="31"/>
  <c r="AA187" i="31"/>
  <c r="Z187" i="31"/>
  <c r="Y187" i="31"/>
  <c r="X187" i="31"/>
  <c r="W187" i="31"/>
  <c r="V187" i="31"/>
  <c r="U187" i="31"/>
  <c r="T187" i="31"/>
  <c r="S187" i="31"/>
  <c r="R187" i="31"/>
  <c r="Q187" i="31"/>
  <c r="P187" i="31"/>
  <c r="AA185" i="31"/>
  <c r="Z185" i="31"/>
  <c r="Y185" i="31"/>
  <c r="X185" i="31"/>
  <c r="W185" i="31"/>
  <c r="V185" i="31"/>
  <c r="U185" i="31"/>
  <c r="T185" i="31"/>
  <c r="S185" i="31"/>
  <c r="R185" i="31"/>
  <c r="Q185" i="31"/>
  <c r="P185" i="31"/>
  <c r="O185" i="31"/>
  <c r="AA183" i="31"/>
  <c r="Z183" i="31"/>
  <c r="Y183" i="31"/>
  <c r="X183" i="31"/>
  <c r="W183" i="31"/>
  <c r="V183" i="31"/>
  <c r="U183" i="31"/>
  <c r="T183" i="31"/>
  <c r="S183" i="31"/>
  <c r="R183" i="31"/>
  <c r="Q183" i="31"/>
  <c r="P183" i="31"/>
  <c r="O183" i="31"/>
  <c r="AA181" i="31"/>
  <c r="Z181" i="31"/>
  <c r="Y181" i="31"/>
  <c r="X181" i="31"/>
  <c r="W181" i="31"/>
  <c r="V181" i="31"/>
  <c r="U181" i="31"/>
  <c r="T181" i="31"/>
  <c r="S181" i="31"/>
  <c r="R181" i="31"/>
  <c r="Q181" i="31"/>
  <c r="P181" i="31"/>
  <c r="O181" i="31"/>
  <c r="AA179" i="31"/>
  <c r="Z179" i="31"/>
  <c r="Y179" i="31"/>
  <c r="X179" i="31"/>
  <c r="W179" i="31"/>
  <c r="V179" i="31"/>
  <c r="U179" i="31"/>
  <c r="T179" i="31"/>
  <c r="S179" i="31"/>
  <c r="R179" i="31"/>
  <c r="Q179" i="31"/>
  <c r="P179" i="31"/>
  <c r="O179" i="31"/>
  <c r="AA177" i="31"/>
  <c r="Z177" i="31"/>
  <c r="Y177" i="31"/>
  <c r="X177" i="31"/>
  <c r="W177" i="31"/>
  <c r="V177" i="31"/>
  <c r="U177" i="31"/>
  <c r="T177" i="31"/>
  <c r="S177" i="31"/>
  <c r="R177" i="31"/>
  <c r="Q177" i="31"/>
  <c r="P177" i="31"/>
  <c r="O177" i="31"/>
  <c r="AA175" i="31"/>
  <c r="Z175" i="31"/>
  <c r="Y175" i="31"/>
  <c r="X175" i="31"/>
  <c r="W175" i="31"/>
  <c r="V175" i="31"/>
  <c r="U175" i="31"/>
  <c r="T175" i="31"/>
  <c r="S175" i="31"/>
  <c r="R175" i="31"/>
  <c r="Q175" i="31"/>
  <c r="P175" i="31"/>
  <c r="O175" i="31"/>
  <c r="AA173" i="31"/>
  <c r="Z173" i="31"/>
  <c r="Y173" i="31"/>
  <c r="X173" i="31"/>
  <c r="W173" i="31"/>
  <c r="V173" i="31"/>
  <c r="U173" i="31"/>
  <c r="T173" i="31"/>
  <c r="S173" i="31"/>
  <c r="R173" i="31"/>
  <c r="Q173" i="31"/>
  <c r="P173" i="31"/>
  <c r="O173" i="31"/>
  <c r="AA171" i="31"/>
  <c r="Z171" i="31"/>
  <c r="Y171" i="31"/>
  <c r="X171" i="31"/>
  <c r="W171" i="31"/>
  <c r="V171" i="31"/>
  <c r="U171" i="31"/>
  <c r="T171" i="31"/>
  <c r="S171" i="31"/>
  <c r="R171" i="31"/>
  <c r="Q171" i="31"/>
  <c r="P171" i="31"/>
  <c r="O171" i="31"/>
  <c r="AA169" i="31"/>
  <c r="Z169" i="31"/>
  <c r="Y169" i="31"/>
  <c r="X169" i="31"/>
  <c r="W169" i="31"/>
  <c r="V169" i="31"/>
  <c r="U169" i="31"/>
  <c r="T169" i="31"/>
  <c r="S169" i="31"/>
  <c r="R169" i="31"/>
  <c r="Q169" i="31"/>
  <c r="P169" i="31"/>
  <c r="O169" i="31"/>
  <c r="AA167" i="31"/>
  <c r="Z167" i="31"/>
  <c r="Y167" i="31"/>
  <c r="X167" i="31"/>
  <c r="W167" i="31"/>
  <c r="V167" i="31"/>
  <c r="U167" i="31"/>
  <c r="T167" i="31"/>
  <c r="S167" i="31"/>
  <c r="R167" i="31"/>
  <c r="Q167" i="31"/>
  <c r="P167" i="31"/>
  <c r="O167" i="31"/>
  <c r="AA165" i="31"/>
  <c r="Z165" i="31"/>
  <c r="Y165" i="31"/>
  <c r="X165" i="31"/>
  <c r="W165" i="31"/>
  <c r="V165" i="31"/>
  <c r="U165" i="31"/>
  <c r="T165" i="31"/>
  <c r="S165" i="31"/>
  <c r="R165" i="31"/>
  <c r="Q165" i="31"/>
  <c r="P165" i="31"/>
  <c r="O165" i="31"/>
  <c r="AA163" i="31"/>
  <c r="Z163" i="31"/>
  <c r="Y163" i="31"/>
  <c r="X163" i="31"/>
  <c r="W163" i="31"/>
  <c r="V163" i="31"/>
  <c r="U163" i="31"/>
  <c r="T163" i="31"/>
  <c r="S163" i="31"/>
  <c r="R163" i="31"/>
  <c r="Q163" i="31"/>
  <c r="P163" i="31"/>
  <c r="O163" i="31"/>
  <c r="AA161" i="31"/>
  <c r="Z161" i="31"/>
  <c r="Y161" i="31"/>
  <c r="X161" i="31"/>
  <c r="W161" i="31"/>
  <c r="V161" i="31"/>
  <c r="U161" i="31"/>
  <c r="T161" i="31"/>
  <c r="S161" i="31"/>
  <c r="R161" i="31"/>
  <c r="Q161" i="31"/>
  <c r="P161" i="31"/>
  <c r="O161" i="31"/>
  <c r="AA159" i="31"/>
  <c r="Z159" i="31"/>
  <c r="Y159" i="31"/>
  <c r="X159" i="31"/>
  <c r="W159" i="31"/>
  <c r="V159" i="31"/>
  <c r="U159" i="31"/>
  <c r="T159" i="31"/>
  <c r="S159" i="31"/>
  <c r="R159" i="31"/>
  <c r="Q159" i="31"/>
  <c r="P159" i="31"/>
  <c r="O159" i="31"/>
  <c r="AA157" i="31"/>
  <c r="Z157" i="31"/>
  <c r="Y157" i="31"/>
  <c r="X157" i="31"/>
  <c r="W157" i="31"/>
  <c r="V157" i="31"/>
  <c r="U157" i="31"/>
  <c r="T157" i="31"/>
  <c r="S157" i="31"/>
  <c r="R157" i="31"/>
  <c r="Q157" i="31"/>
  <c r="P157" i="31"/>
  <c r="O157" i="31"/>
  <c r="AA155" i="31"/>
  <c r="Z155" i="31"/>
  <c r="Y155" i="31"/>
  <c r="X155" i="31"/>
  <c r="W155" i="31"/>
  <c r="V155" i="31"/>
  <c r="U155" i="31"/>
  <c r="T155" i="31"/>
  <c r="S155" i="31"/>
  <c r="R155" i="31"/>
  <c r="Q155" i="31"/>
  <c r="P155" i="31"/>
  <c r="O155" i="31"/>
  <c r="AA153" i="31"/>
  <c r="Z153" i="31"/>
  <c r="Y153" i="31"/>
  <c r="X153" i="31"/>
  <c r="W153" i="31"/>
  <c r="V153" i="31"/>
  <c r="U153" i="31"/>
  <c r="T153" i="31"/>
  <c r="S153" i="31"/>
  <c r="R153" i="31"/>
  <c r="Q153" i="31"/>
  <c r="P153" i="31"/>
  <c r="O153" i="31"/>
  <c r="AA151" i="31"/>
  <c r="Z151" i="31"/>
  <c r="Y151" i="31"/>
  <c r="X151" i="31"/>
  <c r="W151" i="31"/>
  <c r="V151" i="31"/>
  <c r="U151" i="31"/>
  <c r="T151" i="31"/>
  <c r="S151" i="31"/>
  <c r="R151" i="31"/>
  <c r="Q151" i="31"/>
  <c r="P151" i="31"/>
  <c r="O151" i="31"/>
  <c r="AA149" i="31"/>
  <c r="Z149" i="31"/>
  <c r="Y149" i="31"/>
  <c r="X149" i="31"/>
  <c r="W149" i="31"/>
  <c r="V149" i="31"/>
  <c r="U149" i="31"/>
  <c r="T149" i="31"/>
  <c r="S149" i="31"/>
  <c r="R149" i="31"/>
  <c r="Q149" i="31"/>
  <c r="P149" i="31"/>
  <c r="O149" i="31"/>
  <c r="AA147" i="31"/>
  <c r="Z147" i="31"/>
  <c r="Y147" i="31"/>
  <c r="X147" i="31"/>
  <c r="W147" i="31"/>
  <c r="V147" i="31"/>
  <c r="U147" i="31"/>
  <c r="T147" i="31"/>
  <c r="S147" i="31"/>
  <c r="R147" i="31"/>
  <c r="Q147" i="31"/>
  <c r="P147" i="31"/>
  <c r="O147" i="31"/>
  <c r="AA145" i="31"/>
  <c r="Z145" i="31"/>
  <c r="Y145" i="31"/>
  <c r="X145" i="31"/>
  <c r="W145" i="31"/>
  <c r="V145" i="31"/>
  <c r="U145" i="31"/>
  <c r="T145" i="31"/>
  <c r="S145" i="31"/>
  <c r="R145" i="31"/>
  <c r="Q145" i="31"/>
  <c r="P145" i="31"/>
  <c r="O145" i="31"/>
  <c r="AA143" i="31"/>
  <c r="Z143" i="31"/>
  <c r="Y143" i="31"/>
  <c r="X143" i="31"/>
  <c r="W143" i="31"/>
  <c r="V143" i="31"/>
  <c r="U143" i="31"/>
  <c r="T143" i="31"/>
  <c r="S143" i="31"/>
  <c r="R143" i="31"/>
  <c r="Q143" i="31"/>
  <c r="P143" i="31"/>
  <c r="O143" i="31"/>
  <c r="AA141" i="31"/>
  <c r="Z141" i="31"/>
  <c r="Y141" i="31"/>
  <c r="X141" i="31"/>
  <c r="W141" i="31"/>
  <c r="V141" i="31"/>
  <c r="U141" i="31"/>
  <c r="T141" i="31"/>
  <c r="S141" i="31"/>
  <c r="R141" i="31"/>
  <c r="Q141" i="31"/>
  <c r="P141" i="31"/>
  <c r="O141" i="31"/>
  <c r="AA139" i="31"/>
  <c r="Z139" i="31"/>
  <c r="Y139" i="31"/>
  <c r="X139" i="31"/>
  <c r="W139" i="31"/>
  <c r="V139" i="31"/>
  <c r="U139" i="31"/>
  <c r="T139" i="31"/>
  <c r="S139" i="31"/>
  <c r="R139" i="31"/>
  <c r="Q139" i="31"/>
  <c r="P139" i="31"/>
  <c r="O139" i="31"/>
  <c r="AA137" i="31"/>
  <c r="Z137" i="31"/>
  <c r="Y137" i="31"/>
  <c r="X137" i="31"/>
  <c r="W137" i="31"/>
  <c r="V137" i="31"/>
  <c r="U137" i="31"/>
  <c r="T137" i="31"/>
  <c r="S137" i="31"/>
  <c r="R137" i="31"/>
  <c r="Q137" i="31"/>
  <c r="P137" i="31"/>
  <c r="O137" i="31"/>
  <c r="AA135" i="31"/>
  <c r="Z135" i="31"/>
  <c r="Y135" i="31"/>
  <c r="X135" i="31"/>
  <c r="W135" i="31"/>
  <c r="V135" i="31"/>
  <c r="U135" i="31"/>
  <c r="T135" i="31"/>
  <c r="S135" i="31"/>
  <c r="R135" i="31"/>
  <c r="Q135" i="31"/>
  <c r="P135" i="31"/>
  <c r="O135" i="31"/>
  <c r="AA133" i="31"/>
  <c r="Z133" i="31"/>
  <c r="Y133" i="31"/>
  <c r="X133" i="31"/>
  <c r="W133" i="31"/>
  <c r="V133" i="31"/>
  <c r="U133" i="31"/>
  <c r="T133" i="31"/>
  <c r="S133" i="31"/>
  <c r="R133" i="31"/>
  <c r="Q133" i="31"/>
  <c r="P133" i="31"/>
  <c r="O133" i="31"/>
  <c r="AA131" i="31"/>
  <c r="Z131" i="31"/>
  <c r="Y131" i="31"/>
  <c r="X131" i="31"/>
  <c r="W131" i="31"/>
  <c r="V131" i="31"/>
  <c r="U131" i="31"/>
  <c r="T131" i="31"/>
  <c r="S131" i="31"/>
  <c r="R131" i="31"/>
  <c r="Q131" i="31"/>
  <c r="P131" i="31"/>
  <c r="O131" i="31"/>
  <c r="AA129" i="31"/>
  <c r="Z129" i="31"/>
  <c r="Y129" i="31"/>
  <c r="X129" i="31"/>
  <c r="W129" i="31"/>
  <c r="V129" i="31"/>
  <c r="U129" i="31"/>
  <c r="T129" i="31"/>
  <c r="S129" i="31"/>
  <c r="R129" i="31"/>
  <c r="Q129" i="31"/>
  <c r="P129" i="31"/>
  <c r="O129" i="31"/>
  <c r="AA127" i="31"/>
  <c r="Z127" i="31"/>
  <c r="Y127" i="31"/>
  <c r="X127" i="31"/>
  <c r="W127" i="31"/>
  <c r="V127" i="31"/>
  <c r="U127" i="31"/>
  <c r="T127" i="31"/>
  <c r="S127" i="31"/>
  <c r="R127" i="31"/>
  <c r="Q127" i="31"/>
  <c r="P127" i="31"/>
  <c r="O127" i="31"/>
  <c r="AA125" i="31"/>
  <c r="Z125" i="31"/>
  <c r="Y125" i="31"/>
  <c r="X125" i="31"/>
  <c r="W125" i="31"/>
  <c r="V125" i="31"/>
  <c r="U125" i="31"/>
  <c r="T125" i="31"/>
  <c r="S125" i="31"/>
  <c r="R125" i="31"/>
  <c r="Q125" i="31"/>
  <c r="P125" i="31"/>
  <c r="O125" i="31"/>
  <c r="AA123" i="31"/>
  <c r="Z123" i="31"/>
  <c r="Y123" i="31"/>
  <c r="X123" i="31"/>
  <c r="W123" i="31"/>
  <c r="V123" i="31"/>
  <c r="U123" i="31"/>
  <c r="T123" i="31"/>
  <c r="S123" i="31"/>
  <c r="R123" i="31"/>
  <c r="Q123" i="31"/>
  <c r="P123" i="31"/>
  <c r="O123" i="31"/>
  <c r="AA121" i="31"/>
  <c r="Z121" i="31"/>
  <c r="Y121" i="31"/>
  <c r="X121" i="31"/>
  <c r="W121" i="31"/>
  <c r="V121" i="31"/>
  <c r="U121" i="31"/>
  <c r="T121" i="31"/>
  <c r="S121" i="31"/>
  <c r="R121" i="31"/>
  <c r="Q121" i="31"/>
  <c r="P121" i="31"/>
  <c r="O121" i="31"/>
  <c r="AA119" i="31"/>
  <c r="Z119" i="31"/>
  <c r="Y119" i="31"/>
  <c r="X119" i="31"/>
  <c r="W119" i="31"/>
  <c r="V119" i="31"/>
  <c r="U119" i="31"/>
  <c r="T119" i="31"/>
  <c r="S119" i="31"/>
  <c r="R119" i="31"/>
  <c r="Q119" i="31"/>
  <c r="P119" i="31"/>
  <c r="O119" i="31"/>
  <c r="AA117" i="31"/>
  <c r="Z117" i="31"/>
  <c r="Y117" i="31"/>
  <c r="X117" i="31"/>
  <c r="W117" i="31"/>
  <c r="V117" i="31"/>
  <c r="U117" i="31"/>
  <c r="T117" i="31"/>
  <c r="S117" i="31"/>
  <c r="R117" i="31"/>
  <c r="Q117" i="31"/>
  <c r="P117" i="31"/>
  <c r="O117" i="31"/>
  <c r="AA115" i="31"/>
  <c r="Z115" i="31"/>
  <c r="Y115" i="31"/>
  <c r="X115" i="31"/>
  <c r="W115" i="31"/>
  <c r="V115" i="31"/>
  <c r="U115" i="31"/>
  <c r="T115" i="31"/>
  <c r="S115" i="31"/>
  <c r="R115" i="31"/>
  <c r="Q115" i="31"/>
  <c r="P115" i="31"/>
  <c r="O115" i="31"/>
  <c r="P113" i="31"/>
  <c r="O113" i="31"/>
  <c r="AA113" i="31"/>
  <c r="Z113" i="31"/>
  <c r="Y113" i="31"/>
  <c r="X113" i="31"/>
  <c r="W113" i="31"/>
  <c r="V113" i="31"/>
  <c r="U113" i="31"/>
  <c r="T113" i="31"/>
  <c r="S113" i="31"/>
  <c r="R113" i="31"/>
  <c r="Q113" i="31"/>
  <c r="AA111" i="31"/>
  <c r="Z111" i="31"/>
  <c r="Y111" i="31"/>
  <c r="X111" i="31"/>
  <c r="W111" i="31"/>
  <c r="V111" i="31"/>
  <c r="U111" i="31"/>
  <c r="T111" i="31"/>
  <c r="S111" i="31"/>
  <c r="R111" i="31"/>
  <c r="Q111" i="31"/>
  <c r="P111" i="31"/>
  <c r="O111" i="31"/>
  <c r="AA109" i="31"/>
  <c r="Z109" i="31"/>
  <c r="Y109" i="31"/>
  <c r="X109" i="31"/>
  <c r="W109" i="31"/>
  <c r="V109" i="31"/>
  <c r="U109" i="31"/>
  <c r="T109" i="31"/>
  <c r="S109" i="31"/>
  <c r="R109" i="31"/>
  <c r="Q109" i="31"/>
  <c r="P109" i="31"/>
  <c r="O109" i="31"/>
  <c r="N197" i="31"/>
  <c r="M197" i="31"/>
  <c r="L197" i="31"/>
  <c r="K197" i="31"/>
  <c r="J197" i="31"/>
  <c r="I197" i="31"/>
  <c r="H197" i="31"/>
  <c r="G197" i="31"/>
  <c r="F197" i="31"/>
  <c r="E197" i="31"/>
  <c r="D197" i="31"/>
  <c r="C197" i="31"/>
  <c r="B197" i="31"/>
  <c r="A197" i="31"/>
  <c r="N195" i="31"/>
  <c r="M195" i="31"/>
  <c r="L195" i="31"/>
  <c r="K195" i="31"/>
  <c r="J195" i="31"/>
  <c r="I195" i="31"/>
  <c r="H195" i="31"/>
  <c r="G195" i="31"/>
  <c r="F195" i="31"/>
  <c r="E195" i="31"/>
  <c r="D195" i="31"/>
  <c r="C195" i="31"/>
  <c r="B195" i="31"/>
  <c r="A195" i="31"/>
  <c r="N193" i="31"/>
  <c r="M193" i="31"/>
  <c r="L193" i="31"/>
  <c r="K193" i="31"/>
  <c r="J193" i="31"/>
  <c r="I193" i="31"/>
  <c r="H193" i="31"/>
  <c r="G193" i="31"/>
  <c r="F193" i="31"/>
  <c r="E193" i="31"/>
  <c r="D193" i="31"/>
  <c r="C193" i="31"/>
  <c r="B193" i="31"/>
  <c r="A193" i="31"/>
  <c r="N191" i="31"/>
  <c r="M191" i="31"/>
  <c r="L191" i="31"/>
  <c r="K191" i="31"/>
  <c r="J191" i="31"/>
  <c r="I191" i="31"/>
  <c r="H191" i="31"/>
  <c r="G191" i="31"/>
  <c r="F191" i="31"/>
  <c r="E191" i="31"/>
  <c r="D191" i="31"/>
  <c r="C191" i="31"/>
  <c r="B191" i="31"/>
  <c r="A191" i="31"/>
  <c r="N189" i="31"/>
  <c r="M189" i="31"/>
  <c r="L189" i="31"/>
  <c r="K189" i="31"/>
  <c r="J189" i="31"/>
  <c r="I189" i="31"/>
  <c r="H189" i="31"/>
  <c r="G189" i="31"/>
  <c r="F189" i="31"/>
  <c r="E189" i="31"/>
  <c r="D189" i="31"/>
  <c r="C189" i="31"/>
  <c r="B189" i="31"/>
  <c r="A189" i="31"/>
  <c r="N187" i="31"/>
  <c r="M187" i="31"/>
  <c r="L187" i="31"/>
  <c r="K187" i="31"/>
  <c r="J187" i="31"/>
  <c r="I187" i="31"/>
  <c r="H187" i="31"/>
  <c r="G187" i="31"/>
  <c r="F187" i="31"/>
  <c r="E187" i="31"/>
  <c r="D187" i="31"/>
  <c r="C187" i="31"/>
  <c r="B187" i="31"/>
  <c r="A187" i="31"/>
  <c r="N185" i="31"/>
  <c r="M185" i="31"/>
  <c r="L185" i="31"/>
  <c r="K185" i="31"/>
  <c r="J185" i="31"/>
  <c r="I185" i="31"/>
  <c r="H185" i="31"/>
  <c r="G185" i="31"/>
  <c r="F185" i="31"/>
  <c r="E185" i="31"/>
  <c r="D185" i="31"/>
  <c r="C185" i="31"/>
  <c r="B185" i="31"/>
  <c r="A185" i="31"/>
  <c r="N183" i="31"/>
  <c r="M183" i="31"/>
  <c r="L183" i="31"/>
  <c r="K183" i="31"/>
  <c r="J183" i="31"/>
  <c r="I183" i="31"/>
  <c r="H183" i="31"/>
  <c r="G183" i="31"/>
  <c r="F183" i="31"/>
  <c r="E183" i="31"/>
  <c r="D183" i="31"/>
  <c r="C183" i="31"/>
  <c r="B183" i="31"/>
  <c r="A183" i="31"/>
  <c r="N181" i="31"/>
  <c r="M181" i="31"/>
  <c r="L181" i="31"/>
  <c r="K181" i="31"/>
  <c r="J181" i="31"/>
  <c r="I181" i="31"/>
  <c r="H181" i="31"/>
  <c r="G181" i="31"/>
  <c r="F181" i="31"/>
  <c r="E181" i="31"/>
  <c r="D181" i="31"/>
  <c r="C181" i="31"/>
  <c r="B181" i="31"/>
  <c r="A181" i="31"/>
  <c r="N179" i="31"/>
  <c r="M179" i="31"/>
  <c r="L179" i="31"/>
  <c r="K179" i="31"/>
  <c r="J179" i="31"/>
  <c r="I179" i="31"/>
  <c r="H179" i="31"/>
  <c r="G179" i="31"/>
  <c r="F179" i="31"/>
  <c r="E179" i="31"/>
  <c r="D179" i="31"/>
  <c r="C179" i="31"/>
  <c r="B179" i="31"/>
  <c r="A179" i="31"/>
  <c r="N177" i="31"/>
  <c r="M177" i="31"/>
  <c r="L177" i="31"/>
  <c r="K177" i="31"/>
  <c r="J177" i="31"/>
  <c r="I177" i="31"/>
  <c r="H177" i="31"/>
  <c r="G177" i="31"/>
  <c r="F177" i="31"/>
  <c r="E177" i="31"/>
  <c r="D177" i="31"/>
  <c r="C177" i="31"/>
  <c r="B177" i="31"/>
  <c r="A177" i="31"/>
  <c r="N175" i="31"/>
  <c r="M175" i="31"/>
  <c r="L175" i="31"/>
  <c r="K175" i="31"/>
  <c r="J175" i="31"/>
  <c r="I175" i="31"/>
  <c r="H175" i="31"/>
  <c r="G175" i="31"/>
  <c r="F175" i="31"/>
  <c r="E175" i="31"/>
  <c r="D175" i="31"/>
  <c r="C175" i="31"/>
  <c r="B175" i="31"/>
  <c r="A175" i="31"/>
  <c r="N173" i="31"/>
  <c r="M173" i="31"/>
  <c r="L173" i="31"/>
  <c r="K173" i="31"/>
  <c r="J173" i="31"/>
  <c r="I173" i="31"/>
  <c r="H173" i="31"/>
  <c r="G173" i="31"/>
  <c r="F173" i="31"/>
  <c r="E173" i="31"/>
  <c r="D173" i="31"/>
  <c r="C173" i="31"/>
  <c r="B173" i="31"/>
  <c r="A173" i="31"/>
  <c r="N171" i="31"/>
  <c r="M171" i="31"/>
  <c r="L171" i="31"/>
  <c r="K171" i="31"/>
  <c r="J171" i="31"/>
  <c r="I171" i="31"/>
  <c r="H171" i="31"/>
  <c r="G171" i="31"/>
  <c r="F171" i="31"/>
  <c r="E171" i="31"/>
  <c r="D171" i="31"/>
  <c r="C171" i="31"/>
  <c r="B171" i="31"/>
  <c r="A171" i="31"/>
  <c r="N169" i="31"/>
  <c r="M169" i="31"/>
  <c r="L169" i="31"/>
  <c r="K169" i="31"/>
  <c r="J169" i="31"/>
  <c r="I169" i="31"/>
  <c r="H169" i="31"/>
  <c r="G169" i="31"/>
  <c r="F169" i="31"/>
  <c r="E169" i="31"/>
  <c r="D169" i="31"/>
  <c r="C169" i="31"/>
  <c r="B169" i="31"/>
  <c r="A169" i="31"/>
  <c r="N167" i="31"/>
  <c r="M167" i="31"/>
  <c r="L167" i="31"/>
  <c r="K167" i="31"/>
  <c r="J167" i="31"/>
  <c r="I167" i="31"/>
  <c r="H167" i="31"/>
  <c r="G167" i="31"/>
  <c r="F167" i="31"/>
  <c r="E167" i="31"/>
  <c r="D167" i="31"/>
  <c r="C167" i="31"/>
  <c r="B167" i="31"/>
  <c r="A167" i="31"/>
  <c r="N165" i="31"/>
  <c r="M165" i="31"/>
  <c r="L165" i="31"/>
  <c r="K165" i="31"/>
  <c r="J165" i="31"/>
  <c r="I165" i="31"/>
  <c r="H165" i="31"/>
  <c r="G165" i="31"/>
  <c r="F165" i="31"/>
  <c r="E165" i="31"/>
  <c r="D165" i="31"/>
  <c r="C165" i="31"/>
  <c r="B165" i="31"/>
  <c r="A165" i="31"/>
  <c r="N163" i="31"/>
  <c r="M163" i="31"/>
  <c r="L163" i="31"/>
  <c r="K163" i="31"/>
  <c r="J163" i="31"/>
  <c r="I163" i="31"/>
  <c r="H163" i="31"/>
  <c r="G163" i="31"/>
  <c r="F163" i="31"/>
  <c r="E163" i="31"/>
  <c r="D163" i="31"/>
  <c r="C163" i="31"/>
  <c r="B163" i="31"/>
  <c r="A163" i="31"/>
  <c r="N161" i="31"/>
  <c r="M161" i="31"/>
  <c r="L161" i="31"/>
  <c r="K161" i="31"/>
  <c r="J161" i="31"/>
  <c r="I161" i="31"/>
  <c r="H161" i="31"/>
  <c r="G161" i="31"/>
  <c r="F161" i="31"/>
  <c r="E161" i="31"/>
  <c r="D161" i="31"/>
  <c r="C161" i="31"/>
  <c r="B161" i="31"/>
  <c r="A161" i="31"/>
  <c r="N159" i="31"/>
  <c r="M159" i="31"/>
  <c r="L159" i="31"/>
  <c r="K159" i="31"/>
  <c r="J159" i="31"/>
  <c r="I159" i="31"/>
  <c r="H159" i="31"/>
  <c r="G159" i="31"/>
  <c r="F159" i="31"/>
  <c r="E159" i="31"/>
  <c r="D159" i="31"/>
  <c r="C159" i="31"/>
  <c r="B159" i="31"/>
  <c r="A159" i="31"/>
  <c r="N157" i="31"/>
  <c r="M157" i="31"/>
  <c r="L157" i="31"/>
  <c r="K157" i="31"/>
  <c r="J157" i="31"/>
  <c r="I157" i="31"/>
  <c r="H157" i="31"/>
  <c r="G157" i="31"/>
  <c r="F157" i="31"/>
  <c r="E157" i="31"/>
  <c r="D157" i="31"/>
  <c r="C157" i="31"/>
  <c r="B157" i="31"/>
  <c r="A157" i="31"/>
  <c r="N155" i="31"/>
  <c r="M155" i="31"/>
  <c r="L155" i="31"/>
  <c r="K155" i="31"/>
  <c r="J155" i="31"/>
  <c r="I155" i="31"/>
  <c r="H155" i="31"/>
  <c r="G155" i="31"/>
  <c r="F155" i="31"/>
  <c r="E155" i="31"/>
  <c r="D155" i="31"/>
  <c r="C155" i="31"/>
  <c r="B155" i="31"/>
  <c r="A155" i="31"/>
  <c r="N153" i="31"/>
  <c r="M153" i="31"/>
  <c r="L153" i="31"/>
  <c r="K153" i="31"/>
  <c r="J153" i="31"/>
  <c r="I153" i="31"/>
  <c r="H153" i="31"/>
  <c r="G153" i="31"/>
  <c r="F153" i="31"/>
  <c r="E153" i="31"/>
  <c r="D153" i="31"/>
  <c r="C153" i="31"/>
  <c r="B153" i="31"/>
  <c r="A153" i="31"/>
  <c r="N151" i="31"/>
  <c r="M151" i="31"/>
  <c r="L151" i="31"/>
  <c r="K151" i="31"/>
  <c r="J151" i="31"/>
  <c r="I151" i="31"/>
  <c r="H151" i="31"/>
  <c r="G151" i="31"/>
  <c r="F151" i="31"/>
  <c r="E151" i="31"/>
  <c r="D151" i="31"/>
  <c r="C151" i="31"/>
  <c r="B151" i="31"/>
  <c r="A151" i="31"/>
  <c r="N149" i="31"/>
  <c r="M149" i="31"/>
  <c r="L149" i="31"/>
  <c r="K149" i="31"/>
  <c r="J149" i="31"/>
  <c r="I149" i="31"/>
  <c r="H149" i="31"/>
  <c r="G149" i="31"/>
  <c r="F149" i="31"/>
  <c r="E149" i="31"/>
  <c r="D149" i="31"/>
  <c r="C149" i="31"/>
  <c r="B149" i="31"/>
  <c r="A149" i="31"/>
  <c r="N147" i="31"/>
  <c r="M147" i="31"/>
  <c r="L147" i="31"/>
  <c r="K147" i="31"/>
  <c r="J147" i="31"/>
  <c r="I147" i="31"/>
  <c r="H147" i="31"/>
  <c r="G147" i="31"/>
  <c r="F147" i="31"/>
  <c r="E147" i="31"/>
  <c r="D147" i="31"/>
  <c r="C147" i="31"/>
  <c r="B147" i="31"/>
  <c r="A147" i="31"/>
  <c r="N145" i="31"/>
  <c r="M145" i="31"/>
  <c r="L145" i="31"/>
  <c r="K145" i="31"/>
  <c r="J145" i="31"/>
  <c r="I145" i="31"/>
  <c r="H145" i="31"/>
  <c r="G145" i="31"/>
  <c r="F145" i="31"/>
  <c r="E145" i="31"/>
  <c r="D145" i="31"/>
  <c r="C145" i="31"/>
  <c r="B145" i="31"/>
  <c r="A145" i="31"/>
  <c r="N143" i="31"/>
  <c r="M143" i="31"/>
  <c r="L143" i="31"/>
  <c r="K143" i="31"/>
  <c r="J143" i="31"/>
  <c r="I143" i="31"/>
  <c r="H143" i="31"/>
  <c r="G143" i="31"/>
  <c r="F143" i="31"/>
  <c r="E143" i="31"/>
  <c r="D143" i="31"/>
  <c r="C143" i="31"/>
  <c r="B143" i="31"/>
  <c r="A143" i="31"/>
  <c r="N141" i="31"/>
  <c r="M141" i="31"/>
  <c r="L141" i="31"/>
  <c r="K141" i="31"/>
  <c r="J141" i="31"/>
  <c r="I141" i="31"/>
  <c r="H141" i="31"/>
  <c r="G141" i="31"/>
  <c r="F141" i="31"/>
  <c r="E141" i="31"/>
  <c r="D141" i="31"/>
  <c r="C141" i="31"/>
  <c r="B141" i="31"/>
  <c r="A141" i="31"/>
  <c r="N139" i="31"/>
  <c r="M139" i="31"/>
  <c r="L139" i="31"/>
  <c r="K139" i="31"/>
  <c r="J139" i="31"/>
  <c r="I139" i="31"/>
  <c r="H139" i="31"/>
  <c r="G139" i="31"/>
  <c r="F139" i="31"/>
  <c r="E139" i="31"/>
  <c r="D139" i="31"/>
  <c r="C139" i="31"/>
  <c r="B139" i="31"/>
  <c r="A139" i="31"/>
  <c r="N137" i="31"/>
  <c r="M137" i="31"/>
  <c r="L137" i="31"/>
  <c r="K137" i="31"/>
  <c r="J137" i="31"/>
  <c r="I137" i="31"/>
  <c r="H137" i="31"/>
  <c r="G137" i="31"/>
  <c r="F137" i="31"/>
  <c r="E137" i="31"/>
  <c r="D137" i="31"/>
  <c r="C137" i="31"/>
  <c r="B137" i="31"/>
  <c r="A137" i="31"/>
  <c r="N135" i="31"/>
  <c r="M135" i="31"/>
  <c r="L135" i="31"/>
  <c r="K135" i="31"/>
  <c r="J135" i="31"/>
  <c r="I135" i="31"/>
  <c r="H135" i="31"/>
  <c r="G135" i="31"/>
  <c r="F135" i="31"/>
  <c r="E135" i="31"/>
  <c r="D135" i="31"/>
  <c r="C135" i="31"/>
  <c r="B135" i="31"/>
  <c r="A135" i="31"/>
  <c r="N133" i="31"/>
  <c r="M133" i="31"/>
  <c r="L133" i="31"/>
  <c r="K133" i="31"/>
  <c r="J133" i="31"/>
  <c r="I133" i="31"/>
  <c r="H133" i="31"/>
  <c r="G133" i="31"/>
  <c r="F133" i="31"/>
  <c r="E133" i="31"/>
  <c r="D133" i="31"/>
  <c r="C133" i="31"/>
  <c r="B133" i="31"/>
  <c r="A133" i="31"/>
  <c r="N131" i="31"/>
  <c r="M131" i="31"/>
  <c r="L131" i="31"/>
  <c r="K131" i="31"/>
  <c r="J131" i="31"/>
  <c r="I131" i="31"/>
  <c r="H131" i="31"/>
  <c r="G131" i="31"/>
  <c r="F131" i="31"/>
  <c r="E131" i="31"/>
  <c r="D131" i="31"/>
  <c r="C131" i="31"/>
  <c r="B131" i="31"/>
  <c r="A131" i="31"/>
  <c r="N129" i="31"/>
  <c r="M129" i="31"/>
  <c r="L129" i="31"/>
  <c r="K129" i="31"/>
  <c r="J129" i="31"/>
  <c r="I129" i="31"/>
  <c r="H129" i="31"/>
  <c r="G129" i="31"/>
  <c r="F129" i="31"/>
  <c r="E129" i="31"/>
  <c r="D129" i="31"/>
  <c r="C129" i="31"/>
  <c r="B129" i="31"/>
  <c r="A129" i="31"/>
  <c r="N127" i="31"/>
  <c r="M127" i="31"/>
  <c r="L127" i="31"/>
  <c r="K127" i="31"/>
  <c r="J127" i="31"/>
  <c r="I127" i="31"/>
  <c r="H127" i="31"/>
  <c r="G127" i="31"/>
  <c r="F127" i="31"/>
  <c r="E127" i="31"/>
  <c r="D127" i="31"/>
  <c r="C127" i="31"/>
  <c r="B127" i="31"/>
  <c r="A127" i="31"/>
  <c r="N125" i="31"/>
  <c r="M125" i="31"/>
  <c r="L125" i="31"/>
  <c r="K125" i="31"/>
  <c r="J125" i="31"/>
  <c r="I125" i="31"/>
  <c r="H125" i="31"/>
  <c r="G125" i="31"/>
  <c r="F125" i="31"/>
  <c r="E125" i="31"/>
  <c r="D125" i="31"/>
  <c r="C125" i="31"/>
  <c r="B125" i="31"/>
  <c r="A125" i="31"/>
  <c r="N123" i="31"/>
  <c r="M123" i="31"/>
  <c r="L123" i="31"/>
  <c r="K123" i="31"/>
  <c r="J123" i="31"/>
  <c r="I123" i="31"/>
  <c r="H123" i="31"/>
  <c r="G123" i="31"/>
  <c r="F123" i="31"/>
  <c r="E123" i="31"/>
  <c r="D123" i="31"/>
  <c r="C123" i="31"/>
  <c r="B123" i="31"/>
  <c r="A123" i="31"/>
  <c r="N121" i="31"/>
  <c r="M121" i="31"/>
  <c r="L121" i="31"/>
  <c r="K121" i="31"/>
  <c r="J121" i="31"/>
  <c r="I121" i="31"/>
  <c r="H121" i="31"/>
  <c r="G121" i="31"/>
  <c r="F121" i="31"/>
  <c r="E121" i="31"/>
  <c r="D121" i="31"/>
  <c r="C121" i="31"/>
  <c r="B121" i="31"/>
  <c r="A121" i="31"/>
  <c r="N119" i="31"/>
  <c r="M119" i="31"/>
  <c r="L119" i="31"/>
  <c r="K119" i="31"/>
  <c r="J119" i="31"/>
  <c r="I119" i="31"/>
  <c r="H119" i="31"/>
  <c r="G119" i="31"/>
  <c r="F119" i="31"/>
  <c r="E119" i="31"/>
  <c r="D119" i="31"/>
  <c r="C119" i="31"/>
  <c r="B119" i="31"/>
  <c r="A119" i="31"/>
  <c r="N117" i="31"/>
  <c r="M117" i="31"/>
  <c r="L117" i="31"/>
  <c r="K117" i="31"/>
  <c r="J117" i="31"/>
  <c r="I117" i="31"/>
  <c r="H117" i="31"/>
  <c r="G117" i="31"/>
  <c r="F117" i="31"/>
  <c r="E117" i="31"/>
  <c r="D117" i="31"/>
  <c r="C117" i="31"/>
  <c r="B117" i="31"/>
  <c r="A117" i="31"/>
  <c r="N115" i="31"/>
  <c r="M115" i="31"/>
  <c r="L115" i="31"/>
  <c r="K115" i="31"/>
  <c r="J115" i="31"/>
  <c r="I115" i="31"/>
  <c r="H115" i="31"/>
  <c r="G115" i="31"/>
  <c r="F115" i="31"/>
  <c r="E115" i="31"/>
  <c r="D115" i="31"/>
  <c r="C115" i="31"/>
  <c r="B115" i="31"/>
  <c r="A115" i="31"/>
  <c r="N113" i="31"/>
  <c r="M113" i="31"/>
  <c r="L113" i="31"/>
  <c r="K113" i="31"/>
  <c r="J113" i="31"/>
  <c r="I113" i="31"/>
  <c r="H113" i="31"/>
  <c r="G113" i="31"/>
  <c r="F113" i="31"/>
  <c r="E113" i="31"/>
  <c r="D113" i="31"/>
  <c r="C113" i="31"/>
  <c r="B113" i="31"/>
  <c r="A113" i="31"/>
  <c r="N111" i="31"/>
  <c r="M111" i="31"/>
  <c r="L111" i="31"/>
  <c r="K111" i="31"/>
  <c r="J111" i="31"/>
  <c r="I111" i="31"/>
  <c r="H111" i="31"/>
  <c r="G111" i="31"/>
  <c r="F111" i="31"/>
  <c r="E111" i="31"/>
  <c r="D111" i="31"/>
  <c r="C111" i="31"/>
  <c r="B111" i="31"/>
  <c r="A111" i="31"/>
  <c r="N109" i="31"/>
  <c r="M109" i="31"/>
  <c r="L109" i="31"/>
  <c r="K109" i="31"/>
  <c r="J109" i="31"/>
  <c r="I109" i="31"/>
  <c r="H109" i="31"/>
  <c r="G109" i="31"/>
  <c r="F109" i="31"/>
  <c r="E109" i="31"/>
  <c r="D109" i="31"/>
  <c r="C109" i="31"/>
  <c r="B109" i="31"/>
  <c r="A109" i="31"/>
  <c r="V49" i="31"/>
  <c r="T49" i="31"/>
  <c r="S49" i="31"/>
  <c r="V46" i="31"/>
  <c r="T46" i="31"/>
  <c r="S46" i="31"/>
  <c r="V43" i="31"/>
  <c r="T43" i="31"/>
  <c r="S43" i="31"/>
  <c r="V40" i="31"/>
  <c r="T40" i="31"/>
  <c r="S40" i="31"/>
  <c r="V37" i="31"/>
  <c r="T37" i="31"/>
  <c r="S37" i="31"/>
  <c r="V34" i="31"/>
  <c r="T34" i="31"/>
  <c r="S34" i="31"/>
  <c r="V31" i="31"/>
  <c r="T31" i="31"/>
  <c r="S31" i="31"/>
  <c r="V28" i="31"/>
  <c r="T28" i="31"/>
  <c r="S28" i="31"/>
  <c r="V25" i="31"/>
  <c r="T25" i="31"/>
  <c r="S25" i="31"/>
  <c r="V22" i="31"/>
  <c r="T22" i="31"/>
  <c r="S22" i="31"/>
  <c r="V19" i="31"/>
  <c r="T19" i="31"/>
  <c r="S19" i="31"/>
  <c r="V16" i="31"/>
  <c r="T16" i="31"/>
  <c r="S16" i="31"/>
  <c r="V13" i="31"/>
  <c r="T13" i="31"/>
  <c r="S13" i="31"/>
  <c r="V10" i="31"/>
  <c r="T10" i="31"/>
  <c r="S10" i="31"/>
  <c r="B5" i="31"/>
  <c r="U46" i="31"/>
  <c r="B30" i="30"/>
  <c r="B29" i="30"/>
  <c r="B28" i="30"/>
  <c r="B27" i="30"/>
  <c r="B26" i="30"/>
  <c r="B25" i="30"/>
  <c r="B24" i="30"/>
  <c r="C19" i="30"/>
  <c r="J162" i="29"/>
  <c r="I162" i="29"/>
  <c r="H162" i="29"/>
  <c r="G162" i="29"/>
  <c r="F162" i="29"/>
  <c r="E162" i="29"/>
  <c r="D162" i="29"/>
  <c r="C162" i="29"/>
  <c r="B162" i="29"/>
  <c r="A162" i="29"/>
  <c r="J160" i="29"/>
  <c r="I160" i="29"/>
  <c r="H160" i="29"/>
  <c r="G160" i="29"/>
  <c r="F160" i="29"/>
  <c r="E160" i="29"/>
  <c r="D160" i="29"/>
  <c r="C160" i="29"/>
  <c r="B160" i="29"/>
  <c r="A160" i="29"/>
  <c r="J158" i="29"/>
  <c r="I158" i="29"/>
  <c r="H158" i="29"/>
  <c r="G158" i="29"/>
  <c r="F158" i="29"/>
  <c r="E158" i="29"/>
  <c r="D158" i="29"/>
  <c r="C158" i="29"/>
  <c r="B158" i="29"/>
  <c r="A158" i="29"/>
  <c r="J156" i="29"/>
  <c r="I156" i="29"/>
  <c r="H156" i="29"/>
  <c r="G156" i="29"/>
  <c r="F156" i="29"/>
  <c r="E156" i="29"/>
  <c r="D156" i="29"/>
  <c r="C156" i="29"/>
  <c r="B156" i="29"/>
  <c r="A156" i="29"/>
  <c r="J154" i="29"/>
  <c r="I154" i="29"/>
  <c r="H154" i="29"/>
  <c r="G154" i="29"/>
  <c r="F154" i="29"/>
  <c r="E154" i="29"/>
  <c r="D154" i="29"/>
  <c r="C154" i="29"/>
  <c r="B154" i="29"/>
  <c r="A154" i="29"/>
  <c r="J152" i="29"/>
  <c r="I152" i="29"/>
  <c r="H152" i="29"/>
  <c r="G152" i="29"/>
  <c r="F152" i="29"/>
  <c r="E152" i="29"/>
  <c r="D152" i="29"/>
  <c r="C152" i="29"/>
  <c r="B152" i="29"/>
  <c r="A152" i="29"/>
  <c r="J150" i="29"/>
  <c r="I150" i="29"/>
  <c r="H150" i="29"/>
  <c r="G150" i="29"/>
  <c r="F150" i="29"/>
  <c r="E150" i="29"/>
  <c r="D150" i="29"/>
  <c r="C150" i="29"/>
  <c r="B150" i="29"/>
  <c r="A150" i="29"/>
  <c r="J148" i="29"/>
  <c r="I148" i="29"/>
  <c r="H148" i="29"/>
  <c r="G148" i="29"/>
  <c r="F148" i="29"/>
  <c r="E148" i="29"/>
  <c r="D148" i="29"/>
  <c r="C148" i="29"/>
  <c r="B148" i="29"/>
  <c r="A148" i="29"/>
  <c r="J146" i="29"/>
  <c r="I146" i="29"/>
  <c r="H146" i="29"/>
  <c r="G146" i="29"/>
  <c r="F146" i="29"/>
  <c r="E146" i="29"/>
  <c r="D146" i="29"/>
  <c r="C146" i="29"/>
  <c r="B146" i="29"/>
  <c r="A146" i="29"/>
  <c r="J144" i="29"/>
  <c r="I144" i="29"/>
  <c r="H144" i="29"/>
  <c r="G144" i="29"/>
  <c r="F144" i="29"/>
  <c r="E144" i="29"/>
  <c r="D144" i="29"/>
  <c r="C144" i="29"/>
  <c r="B144" i="29"/>
  <c r="A144" i="29"/>
  <c r="J142" i="29"/>
  <c r="I142" i="29"/>
  <c r="H142" i="29"/>
  <c r="G142" i="29"/>
  <c r="F142" i="29"/>
  <c r="E142" i="29"/>
  <c r="D142" i="29"/>
  <c r="C142" i="29"/>
  <c r="B142" i="29"/>
  <c r="A142" i="29"/>
  <c r="J140" i="29"/>
  <c r="I140" i="29"/>
  <c r="H140" i="29"/>
  <c r="G140" i="29"/>
  <c r="F140" i="29"/>
  <c r="E140" i="29"/>
  <c r="D140" i="29"/>
  <c r="C140" i="29"/>
  <c r="B140" i="29"/>
  <c r="A140" i="29"/>
  <c r="J138" i="29"/>
  <c r="I138" i="29"/>
  <c r="H138" i="29"/>
  <c r="G138" i="29"/>
  <c r="F138" i="29"/>
  <c r="E138" i="29"/>
  <c r="D138" i="29"/>
  <c r="C138" i="29"/>
  <c r="B138" i="29"/>
  <c r="A138" i="29"/>
  <c r="J136" i="29"/>
  <c r="I136" i="29"/>
  <c r="H136" i="29"/>
  <c r="G136" i="29"/>
  <c r="F136" i="29"/>
  <c r="E136" i="29"/>
  <c r="D136" i="29"/>
  <c r="C136" i="29"/>
  <c r="B136" i="29"/>
  <c r="A136" i="29"/>
  <c r="J134" i="29"/>
  <c r="I134" i="29"/>
  <c r="H134" i="29"/>
  <c r="G134" i="29"/>
  <c r="F134" i="29"/>
  <c r="E134" i="29"/>
  <c r="D134" i="29"/>
  <c r="C134" i="29"/>
  <c r="B134" i="29"/>
  <c r="A134" i="29"/>
  <c r="J132" i="29"/>
  <c r="I132" i="29"/>
  <c r="H132" i="29"/>
  <c r="G132" i="29"/>
  <c r="F132" i="29"/>
  <c r="E132" i="29"/>
  <c r="D132" i="29"/>
  <c r="C132" i="29"/>
  <c r="B132" i="29"/>
  <c r="A132" i="29"/>
  <c r="J130" i="29"/>
  <c r="I130" i="29"/>
  <c r="H130" i="29"/>
  <c r="G130" i="29"/>
  <c r="F130" i="29"/>
  <c r="E130" i="29"/>
  <c r="D130" i="29"/>
  <c r="C130" i="29"/>
  <c r="B130" i="29"/>
  <c r="A130" i="29"/>
  <c r="J128" i="29"/>
  <c r="I128" i="29"/>
  <c r="H128" i="29"/>
  <c r="G128" i="29"/>
  <c r="F128" i="29"/>
  <c r="E128" i="29"/>
  <c r="D128" i="29"/>
  <c r="C128" i="29"/>
  <c r="B128" i="29"/>
  <c r="A128" i="29"/>
  <c r="J126" i="29"/>
  <c r="I126" i="29"/>
  <c r="H126" i="29"/>
  <c r="G126" i="29"/>
  <c r="F126" i="29"/>
  <c r="E126" i="29"/>
  <c r="D126" i="29"/>
  <c r="C126" i="29"/>
  <c r="B126" i="29"/>
  <c r="A126" i="29"/>
  <c r="J124" i="29"/>
  <c r="I124" i="29"/>
  <c r="H124" i="29"/>
  <c r="G124" i="29"/>
  <c r="F124" i="29"/>
  <c r="E124" i="29"/>
  <c r="D124" i="29"/>
  <c r="C124" i="29"/>
  <c r="B124" i="29"/>
  <c r="A124" i="29"/>
  <c r="J122" i="29"/>
  <c r="I122" i="29"/>
  <c r="H122" i="29"/>
  <c r="G122" i="29"/>
  <c r="F122" i="29"/>
  <c r="E122" i="29"/>
  <c r="D122" i="29"/>
  <c r="C122" i="29"/>
  <c r="B122" i="29"/>
  <c r="A122" i="29"/>
  <c r="J120" i="29"/>
  <c r="I120" i="29"/>
  <c r="H120" i="29"/>
  <c r="G120" i="29"/>
  <c r="F120" i="29"/>
  <c r="E120" i="29"/>
  <c r="D120" i="29"/>
  <c r="C120" i="29"/>
  <c r="B120" i="29"/>
  <c r="A120" i="29"/>
  <c r="J118" i="29"/>
  <c r="I118" i="29"/>
  <c r="H118" i="29"/>
  <c r="G118" i="29"/>
  <c r="F118" i="29"/>
  <c r="E118" i="29"/>
  <c r="D118" i="29"/>
  <c r="C118" i="29"/>
  <c r="B118" i="29"/>
  <c r="A118" i="29"/>
  <c r="J116" i="29"/>
  <c r="I116" i="29"/>
  <c r="H116" i="29"/>
  <c r="G116" i="29"/>
  <c r="F116" i="29"/>
  <c r="E116" i="29"/>
  <c r="D116" i="29"/>
  <c r="C116" i="29"/>
  <c r="B116" i="29"/>
  <c r="A116" i="29"/>
  <c r="J114" i="29"/>
  <c r="I114" i="29"/>
  <c r="H114" i="29"/>
  <c r="G114" i="29"/>
  <c r="F114" i="29"/>
  <c r="E114" i="29"/>
  <c r="D114" i="29"/>
  <c r="C114" i="29"/>
  <c r="B114" i="29"/>
  <c r="A114" i="29"/>
  <c r="J112" i="29"/>
  <c r="I112" i="29"/>
  <c r="H112" i="29"/>
  <c r="G112" i="29"/>
  <c r="F112" i="29"/>
  <c r="E112" i="29"/>
  <c r="D112" i="29"/>
  <c r="C112" i="29"/>
  <c r="B112" i="29"/>
  <c r="A112" i="29"/>
  <c r="J110" i="29"/>
  <c r="I110" i="29"/>
  <c r="H110" i="29"/>
  <c r="G110" i="29"/>
  <c r="F110" i="29"/>
  <c r="E110" i="29"/>
  <c r="D110" i="29"/>
  <c r="C110" i="29"/>
  <c r="B110" i="29"/>
  <c r="A110" i="29"/>
  <c r="J108" i="29"/>
  <c r="I108" i="29"/>
  <c r="H108" i="29"/>
  <c r="G108" i="29"/>
  <c r="F108" i="29"/>
  <c r="E108" i="29"/>
  <c r="D108" i="29"/>
  <c r="C108" i="29"/>
  <c r="B108" i="29"/>
  <c r="A108" i="29"/>
  <c r="J106" i="29"/>
  <c r="I106" i="29"/>
  <c r="H106" i="29"/>
  <c r="G106" i="29"/>
  <c r="F106" i="29"/>
  <c r="E106" i="29"/>
  <c r="D106" i="29"/>
  <c r="C106" i="29"/>
  <c r="B106" i="29"/>
  <c r="A106" i="29"/>
  <c r="J104" i="29"/>
  <c r="I104" i="29"/>
  <c r="H104" i="29"/>
  <c r="G104" i="29"/>
  <c r="F104" i="29"/>
  <c r="E104" i="29"/>
  <c r="D104" i="29"/>
  <c r="C104" i="29"/>
  <c r="B104" i="29"/>
  <c r="A104" i="29"/>
  <c r="J102" i="29"/>
  <c r="I102" i="29"/>
  <c r="H102" i="29"/>
  <c r="G102" i="29"/>
  <c r="F102" i="29"/>
  <c r="E102" i="29"/>
  <c r="D102" i="29"/>
  <c r="C102" i="29"/>
  <c r="B102" i="29"/>
  <c r="A102" i="29"/>
  <c r="J100" i="29"/>
  <c r="I100" i="29"/>
  <c r="H100" i="29"/>
  <c r="G100" i="29"/>
  <c r="F100" i="29"/>
  <c r="E100" i="29"/>
  <c r="D100" i="29"/>
  <c r="C100" i="29"/>
  <c r="B100" i="29"/>
  <c r="A100" i="29"/>
  <c r="J98" i="29"/>
  <c r="I98" i="29"/>
  <c r="H98" i="29"/>
  <c r="G98" i="29"/>
  <c r="F98" i="29"/>
  <c r="E98" i="29"/>
  <c r="D98" i="29"/>
  <c r="C98" i="29"/>
  <c r="B98" i="29"/>
  <c r="A98" i="29"/>
  <c r="J96" i="29"/>
  <c r="I96" i="29"/>
  <c r="H96" i="29"/>
  <c r="G96" i="29"/>
  <c r="F96" i="29"/>
  <c r="E96" i="29"/>
  <c r="D96" i="29"/>
  <c r="C96" i="29"/>
  <c r="B96" i="29"/>
  <c r="A96" i="29"/>
  <c r="J94" i="29"/>
  <c r="I94" i="29"/>
  <c r="H94" i="29"/>
  <c r="G94" i="29"/>
  <c r="F94" i="29"/>
  <c r="E94" i="29"/>
  <c r="D94" i="29"/>
  <c r="C94" i="29"/>
  <c r="B94" i="29"/>
  <c r="A94" i="29"/>
  <c r="J92" i="29"/>
  <c r="I92" i="29"/>
  <c r="H92" i="29"/>
  <c r="G92" i="29"/>
  <c r="F92" i="29"/>
  <c r="E92" i="29"/>
  <c r="D92" i="29"/>
  <c r="C92" i="29"/>
  <c r="B92" i="29"/>
  <c r="A92" i="29"/>
  <c r="J90" i="29"/>
  <c r="I90" i="29"/>
  <c r="H90" i="29"/>
  <c r="G90" i="29"/>
  <c r="F90" i="29"/>
  <c r="E90" i="29"/>
  <c r="D90" i="29"/>
  <c r="C90" i="29"/>
  <c r="B90" i="29"/>
  <c r="A90" i="29"/>
  <c r="J88" i="29"/>
  <c r="I88" i="29"/>
  <c r="H88" i="29"/>
  <c r="G88" i="29"/>
  <c r="F88" i="29"/>
  <c r="E88" i="29"/>
  <c r="D88" i="29"/>
  <c r="C88" i="29"/>
  <c r="B88" i="29"/>
  <c r="A88" i="29"/>
  <c r="J86" i="29"/>
  <c r="I86" i="29"/>
  <c r="H86" i="29"/>
  <c r="G86" i="29"/>
  <c r="F86" i="29"/>
  <c r="E86" i="29"/>
  <c r="D86" i="29"/>
  <c r="C86" i="29"/>
  <c r="B86" i="29"/>
  <c r="A86" i="29"/>
  <c r="J84" i="29"/>
  <c r="I84" i="29"/>
  <c r="H84" i="29"/>
  <c r="G84" i="29"/>
  <c r="F84" i="29"/>
  <c r="E84" i="29"/>
  <c r="D84" i="29"/>
  <c r="C84" i="29"/>
  <c r="B84" i="29"/>
  <c r="A84" i="29"/>
  <c r="J82" i="29"/>
  <c r="I82" i="29"/>
  <c r="H82" i="29"/>
  <c r="G82" i="29"/>
  <c r="F82" i="29"/>
  <c r="E82" i="29"/>
  <c r="D82" i="29"/>
  <c r="C82" i="29"/>
  <c r="B82" i="29"/>
  <c r="A82" i="29"/>
  <c r="J80" i="29"/>
  <c r="I80" i="29"/>
  <c r="H80" i="29"/>
  <c r="G80" i="29"/>
  <c r="F80" i="29"/>
  <c r="E80" i="29"/>
  <c r="D80" i="29"/>
  <c r="C80" i="29"/>
  <c r="B80" i="29"/>
  <c r="A80" i="29"/>
  <c r="J78" i="29"/>
  <c r="I78" i="29"/>
  <c r="H78" i="29"/>
  <c r="G78" i="29"/>
  <c r="F78" i="29"/>
  <c r="E78" i="29"/>
  <c r="D78" i="29"/>
  <c r="C78" i="29"/>
  <c r="B78" i="29"/>
  <c r="A78" i="29"/>
  <c r="J76" i="29"/>
  <c r="I76" i="29"/>
  <c r="H76" i="29"/>
  <c r="G76" i="29"/>
  <c r="F76" i="29"/>
  <c r="E76" i="29"/>
  <c r="D76" i="29"/>
  <c r="C76" i="29"/>
  <c r="B76" i="29"/>
  <c r="A76" i="29"/>
  <c r="J74" i="29"/>
  <c r="I74" i="29"/>
  <c r="H74" i="29"/>
  <c r="G74" i="29"/>
  <c r="F74" i="29"/>
  <c r="E74" i="29"/>
  <c r="D74" i="29"/>
  <c r="C74" i="29"/>
  <c r="B74" i="29"/>
  <c r="A74" i="29"/>
  <c r="J72" i="29"/>
  <c r="I72" i="29"/>
  <c r="H72" i="29"/>
  <c r="G72" i="29"/>
  <c r="F72" i="29"/>
  <c r="E72" i="29"/>
  <c r="D72" i="29"/>
  <c r="C72" i="29"/>
  <c r="B72" i="29"/>
  <c r="A72" i="29"/>
  <c r="V37" i="29"/>
  <c r="T37" i="29"/>
  <c r="S37" i="29"/>
  <c r="V34" i="29"/>
  <c r="T34" i="29"/>
  <c r="S34" i="29"/>
  <c r="V31" i="29"/>
  <c r="T31" i="29"/>
  <c r="S31" i="29"/>
  <c r="V28" i="29"/>
  <c r="T28" i="29"/>
  <c r="S28" i="29"/>
  <c r="V25" i="29"/>
  <c r="T25" i="29"/>
  <c r="S25" i="29"/>
  <c r="V22" i="29"/>
  <c r="T22" i="29"/>
  <c r="S22" i="29"/>
  <c r="V19" i="29"/>
  <c r="T19" i="29"/>
  <c r="S19" i="29"/>
  <c r="V16" i="29"/>
  <c r="T16" i="29"/>
  <c r="S16" i="29"/>
  <c r="V13" i="29"/>
  <c r="T13" i="29"/>
  <c r="S13" i="29"/>
  <c r="V10" i="29"/>
  <c r="T10" i="29"/>
  <c r="S10" i="29"/>
  <c r="B5" i="29"/>
  <c r="U34" i="29"/>
  <c r="B30" i="28"/>
  <c r="B29" i="28"/>
  <c r="B28" i="28"/>
  <c r="B27" i="28"/>
  <c r="B26" i="28"/>
  <c r="B25" i="28"/>
  <c r="B24" i="28"/>
  <c r="C19" i="28"/>
  <c r="A72" i="27"/>
  <c r="A74" i="27"/>
  <c r="A76" i="27"/>
  <c r="A78" i="27"/>
  <c r="A80" i="27"/>
  <c r="A82" i="27"/>
  <c r="A84" i="27"/>
  <c r="A86" i="27"/>
  <c r="A88" i="27"/>
  <c r="A90" i="27"/>
  <c r="A92" i="27"/>
  <c r="A94" i="27"/>
  <c r="A96" i="27"/>
  <c r="A98" i="27"/>
  <c r="A100" i="27"/>
  <c r="A102" i="27"/>
  <c r="A104" i="27"/>
  <c r="A106" i="27"/>
  <c r="A108" i="27"/>
  <c r="A110" i="27"/>
  <c r="A112" i="27"/>
  <c r="A114" i="27"/>
  <c r="A116" i="27"/>
  <c r="A118" i="27"/>
  <c r="A120" i="27"/>
  <c r="A122" i="27"/>
  <c r="A124" i="27"/>
  <c r="A126" i="27"/>
  <c r="A128" i="27"/>
  <c r="A130" i="27"/>
  <c r="A132" i="27"/>
  <c r="A134" i="27"/>
  <c r="A136" i="27"/>
  <c r="A138" i="27"/>
  <c r="A140" i="27"/>
  <c r="A142" i="27"/>
  <c r="A144" i="27"/>
  <c r="A146" i="27"/>
  <c r="A148" i="27"/>
  <c r="A150" i="27"/>
  <c r="A152" i="27"/>
  <c r="A154" i="27"/>
  <c r="A156" i="27"/>
  <c r="A158" i="27"/>
  <c r="A160" i="27"/>
  <c r="A162" i="27"/>
  <c r="B162" i="27"/>
  <c r="F160" i="27"/>
  <c r="E160" i="27"/>
  <c r="D160" i="27"/>
  <c r="C160" i="27"/>
  <c r="B160" i="27"/>
  <c r="F158" i="27"/>
  <c r="E158" i="27"/>
  <c r="D158" i="27"/>
  <c r="C158" i="27"/>
  <c r="B158" i="27"/>
  <c r="F156" i="27"/>
  <c r="E156" i="27"/>
  <c r="D156" i="27"/>
  <c r="C156" i="27"/>
  <c r="B156" i="27"/>
  <c r="F154" i="27"/>
  <c r="E154" i="27"/>
  <c r="D154" i="27"/>
  <c r="C154" i="27"/>
  <c r="B154" i="27"/>
  <c r="F152" i="27"/>
  <c r="E152" i="27"/>
  <c r="D152" i="27"/>
  <c r="C152" i="27"/>
  <c r="B152" i="27"/>
  <c r="F150" i="27"/>
  <c r="E150" i="27"/>
  <c r="D150" i="27"/>
  <c r="C150" i="27"/>
  <c r="B150" i="27"/>
  <c r="F148" i="27"/>
  <c r="E148" i="27"/>
  <c r="D148" i="27"/>
  <c r="C148" i="27"/>
  <c r="B148" i="27"/>
  <c r="F146" i="27"/>
  <c r="E146" i="27"/>
  <c r="D146" i="27"/>
  <c r="C146" i="27"/>
  <c r="B146" i="27"/>
  <c r="F144" i="27"/>
  <c r="E144" i="27"/>
  <c r="D144" i="27"/>
  <c r="C144" i="27"/>
  <c r="B144" i="27"/>
  <c r="F142" i="27"/>
  <c r="E142" i="27"/>
  <c r="D142" i="27"/>
  <c r="C142" i="27"/>
  <c r="B142" i="27"/>
  <c r="F140" i="27"/>
  <c r="E140" i="27"/>
  <c r="D140" i="27"/>
  <c r="C140" i="27"/>
  <c r="B140" i="27"/>
  <c r="F138" i="27"/>
  <c r="E138" i="27"/>
  <c r="D138" i="27"/>
  <c r="C138" i="27"/>
  <c r="B138" i="27"/>
  <c r="F136" i="27"/>
  <c r="E136" i="27"/>
  <c r="D136" i="27"/>
  <c r="C136" i="27"/>
  <c r="B136" i="27"/>
  <c r="F134" i="27"/>
  <c r="E134" i="27"/>
  <c r="D134" i="27"/>
  <c r="C134" i="27"/>
  <c r="B134" i="27"/>
  <c r="F132" i="27"/>
  <c r="E132" i="27"/>
  <c r="D132" i="27"/>
  <c r="C132" i="27"/>
  <c r="B132" i="27"/>
  <c r="F130" i="27"/>
  <c r="E130" i="27"/>
  <c r="D130" i="27"/>
  <c r="C130" i="27"/>
  <c r="B130" i="27"/>
  <c r="F128" i="27"/>
  <c r="E128" i="27"/>
  <c r="D128" i="27"/>
  <c r="C128" i="27"/>
  <c r="B128" i="27"/>
  <c r="F126" i="27"/>
  <c r="E126" i="27"/>
  <c r="D126" i="27"/>
  <c r="C126" i="27"/>
  <c r="B126" i="27"/>
  <c r="F124" i="27"/>
  <c r="E124" i="27"/>
  <c r="D124" i="27"/>
  <c r="C124" i="27"/>
  <c r="B124" i="27"/>
  <c r="F122" i="27"/>
  <c r="E122" i="27"/>
  <c r="D122" i="27"/>
  <c r="C122" i="27"/>
  <c r="B122" i="27"/>
  <c r="F120" i="27"/>
  <c r="E120" i="27"/>
  <c r="D120" i="27"/>
  <c r="C120" i="27"/>
  <c r="B120" i="27"/>
  <c r="F118" i="27"/>
  <c r="E118" i="27"/>
  <c r="D118" i="27"/>
  <c r="C118" i="27"/>
  <c r="B118" i="27"/>
  <c r="F116" i="27"/>
  <c r="E116" i="27"/>
  <c r="D116" i="27"/>
  <c r="C116" i="27"/>
  <c r="B116" i="27"/>
  <c r="F114" i="27"/>
  <c r="E114" i="27"/>
  <c r="D114" i="27"/>
  <c r="C114" i="27"/>
  <c r="B114" i="27"/>
  <c r="F112" i="27"/>
  <c r="E112" i="27"/>
  <c r="D112" i="27"/>
  <c r="C112" i="27"/>
  <c r="B112" i="27"/>
  <c r="F110" i="27"/>
  <c r="E110" i="27"/>
  <c r="D110" i="27"/>
  <c r="C110" i="27"/>
  <c r="B110" i="27"/>
  <c r="F108" i="27"/>
  <c r="E108" i="27"/>
  <c r="D108" i="27"/>
  <c r="C108" i="27"/>
  <c r="B108" i="27"/>
  <c r="F106" i="27"/>
  <c r="E106" i="27"/>
  <c r="D106" i="27"/>
  <c r="C106" i="27"/>
  <c r="B106" i="27"/>
  <c r="F104" i="27"/>
  <c r="E104" i="27"/>
  <c r="D104" i="27"/>
  <c r="C104" i="27"/>
  <c r="B104" i="27"/>
  <c r="F102" i="27"/>
  <c r="E102" i="27"/>
  <c r="D102" i="27"/>
  <c r="C102" i="27"/>
  <c r="B102" i="27"/>
  <c r="F100" i="27"/>
  <c r="E100" i="27"/>
  <c r="D100" i="27"/>
  <c r="C100" i="27"/>
  <c r="B100" i="27"/>
  <c r="F98" i="27"/>
  <c r="E98" i="27"/>
  <c r="D98" i="27"/>
  <c r="C98" i="27"/>
  <c r="B98" i="27"/>
  <c r="F96" i="27"/>
  <c r="E96" i="27"/>
  <c r="D96" i="27"/>
  <c r="C96" i="27"/>
  <c r="B96" i="27"/>
  <c r="F94" i="27"/>
  <c r="E94" i="27"/>
  <c r="D94" i="27"/>
  <c r="C94" i="27"/>
  <c r="B94" i="27"/>
  <c r="F92" i="27"/>
  <c r="E92" i="27"/>
  <c r="D92" i="27"/>
  <c r="C92" i="27"/>
  <c r="B92" i="27"/>
  <c r="F90" i="27"/>
  <c r="E90" i="27"/>
  <c r="D90" i="27"/>
  <c r="C90" i="27"/>
  <c r="B90" i="27"/>
  <c r="F88" i="27"/>
  <c r="E88" i="27"/>
  <c r="D88" i="27"/>
  <c r="C88" i="27"/>
  <c r="B88" i="27"/>
  <c r="F86" i="27"/>
  <c r="E86" i="27"/>
  <c r="D86" i="27"/>
  <c r="C86" i="27"/>
  <c r="B86" i="27"/>
  <c r="F84" i="27"/>
  <c r="E84" i="27"/>
  <c r="D84" i="27"/>
  <c r="C84" i="27"/>
  <c r="B84" i="27"/>
  <c r="F82" i="27"/>
  <c r="E82" i="27"/>
  <c r="D82" i="27"/>
  <c r="C82" i="27"/>
  <c r="B82" i="27"/>
  <c r="F80" i="27"/>
  <c r="E80" i="27"/>
  <c r="D80" i="27"/>
  <c r="C80" i="27"/>
  <c r="B80" i="27"/>
  <c r="F78" i="27"/>
  <c r="E78" i="27"/>
  <c r="D78" i="27"/>
  <c r="C78" i="27"/>
  <c r="B78" i="27"/>
  <c r="F76" i="27"/>
  <c r="E76" i="27"/>
  <c r="D76" i="27"/>
  <c r="C76" i="27"/>
  <c r="B76" i="27"/>
  <c r="F74" i="27"/>
  <c r="E74" i="27"/>
  <c r="D74" i="27"/>
  <c r="C74" i="27"/>
  <c r="B74" i="27"/>
  <c r="F72" i="27"/>
  <c r="E72" i="27"/>
  <c r="D72" i="27"/>
  <c r="C72" i="27"/>
  <c r="B72" i="27"/>
  <c r="V25" i="27"/>
  <c r="T25" i="27"/>
  <c r="S25" i="27"/>
  <c r="V22" i="27"/>
  <c r="T22" i="27"/>
  <c r="S22" i="27"/>
  <c r="V19" i="27"/>
  <c r="T19" i="27"/>
  <c r="S19" i="27"/>
  <c r="V16" i="27"/>
  <c r="T16" i="27"/>
  <c r="S16" i="27"/>
  <c r="V13" i="27"/>
  <c r="T13" i="27"/>
  <c r="S13" i="27"/>
  <c r="V10" i="27"/>
  <c r="T10" i="27"/>
  <c r="S10" i="27"/>
  <c r="B5" i="27"/>
  <c r="B30" i="26"/>
  <c r="B29" i="26"/>
  <c r="B28" i="26"/>
  <c r="B27" i="26"/>
  <c r="B24" i="26"/>
  <c r="B26" i="26"/>
  <c r="B25" i="26"/>
  <c r="C19" i="26"/>
  <c r="N160" i="25"/>
  <c r="M160" i="25"/>
  <c r="L160" i="25"/>
  <c r="K160" i="25"/>
  <c r="J160" i="25"/>
  <c r="I160" i="25"/>
  <c r="H160" i="25"/>
  <c r="G160" i="25"/>
  <c r="F160" i="25"/>
  <c r="E160" i="25"/>
  <c r="D160" i="25"/>
  <c r="C160" i="25"/>
  <c r="B160" i="25"/>
  <c r="A160" i="25"/>
  <c r="N158" i="25"/>
  <c r="M158" i="25"/>
  <c r="L158" i="25"/>
  <c r="K158" i="25"/>
  <c r="J158" i="25"/>
  <c r="I158" i="25"/>
  <c r="H158" i="25"/>
  <c r="G158" i="25"/>
  <c r="F158" i="25"/>
  <c r="E158" i="25"/>
  <c r="D158" i="25"/>
  <c r="C158" i="25"/>
  <c r="B158" i="25"/>
  <c r="A158" i="25"/>
  <c r="N156" i="25"/>
  <c r="M156" i="25"/>
  <c r="L156" i="25"/>
  <c r="K156" i="25"/>
  <c r="J156" i="25"/>
  <c r="I156" i="25"/>
  <c r="H156" i="25"/>
  <c r="G156" i="25"/>
  <c r="F156" i="25"/>
  <c r="E156" i="25"/>
  <c r="D156" i="25"/>
  <c r="C156" i="25"/>
  <c r="B156" i="25"/>
  <c r="A156" i="25"/>
  <c r="N154" i="25"/>
  <c r="M154" i="25"/>
  <c r="L154" i="25"/>
  <c r="K154" i="25"/>
  <c r="J154" i="25"/>
  <c r="I154" i="25"/>
  <c r="H154" i="25"/>
  <c r="G154" i="25"/>
  <c r="F154" i="25"/>
  <c r="E154" i="25"/>
  <c r="D154" i="25"/>
  <c r="C154" i="25"/>
  <c r="B154" i="25"/>
  <c r="A154" i="25"/>
  <c r="N152" i="25"/>
  <c r="M152" i="25"/>
  <c r="L152" i="25"/>
  <c r="K152" i="25"/>
  <c r="J152" i="25"/>
  <c r="I152" i="25"/>
  <c r="H152" i="25"/>
  <c r="G152" i="25"/>
  <c r="F152" i="25"/>
  <c r="E152" i="25"/>
  <c r="D152" i="25"/>
  <c r="C152" i="25"/>
  <c r="B152" i="25"/>
  <c r="A152" i="25"/>
  <c r="N150" i="25"/>
  <c r="M150" i="25"/>
  <c r="L150" i="25"/>
  <c r="K150" i="25"/>
  <c r="J150" i="25"/>
  <c r="I150" i="25"/>
  <c r="H150" i="25"/>
  <c r="G150" i="25"/>
  <c r="F150" i="25"/>
  <c r="E150" i="25"/>
  <c r="D150" i="25"/>
  <c r="C150" i="25"/>
  <c r="B150" i="25"/>
  <c r="A150" i="25"/>
  <c r="N148" i="25"/>
  <c r="M148" i="25"/>
  <c r="L148" i="25"/>
  <c r="K148" i="25"/>
  <c r="J148" i="25"/>
  <c r="I148" i="25"/>
  <c r="H148" i="25"/>
  <c r="G148" i="25"/>
  <c r="F148" i="25"/>
  <c r="E148" i="25"/>
  <c r="D148" i="25"/>
  <c r="C148" i="25"/>
  <c r="B148" i="25"/>
  <c r="A148" i="25"/>
  <c r="N146" i="25"/>
  <c r="M146" i="25"/>
  <c r="L146" i="25"/>
  <c r="K146" i="25"/>
  <c r="J146" i="25"/>
  <c r="I146" i="25"/>
  <c r="H146" i="25"/>
  <c r="G146" i="25"/>
  <c r="F146" i="25"/>
  <c r="E146" i="25"/>
  <c r="D146" i="25"/>
  <c r="C146" i="25"/>
  <c r="B146" i="25"/>
  <c r="A146" i="25"/>
  <c r="N144" i="25"/>
  <c r="M144" i="25"/>
  <c r="L144" i="25"/>
  <c r="K144" i="25"/>
  <c r="J144" i="25"/>
  <c r="I144" i="25"/>
  <c r="H144" i="25"/>
  <c r="G144" i="25"/>
  <c r="F144" i="25"/>
  <c r="E144" i="25"/>
  <c r="D144" i="25"/>
  <c r="C144" i="25"/>
  <c r="B144" i="25"/>
  <c r="A144" i="25"/>
  <c r="N142" i="25"/>
  <c r="M142" i="25"/>
  <c r="L142" i="25"/>
  <c r="K142" i="25"/>
  <c r="J142" i="25"/>
  <c r="I142" i="25"/>
  <c r="H142" i="25"/>
  <c r="G142" i="25"/>
  <c r="F142" i="25"/>
  <c r="E142" i="25"/>
  <c r="D142" i="25"/>
  <c r="C142" i="25"/>
  <c r="B142" i="25"/>
  <c r="A142" i="25"/>
  <c r="N140" i="25"/>
  <c r="M140" i="25"/>
  <c r="L140" i="25"/>
  <c r="K140" i="25"/>
  <c r="J140" i="25"/>
  <c r="I140" i="25"/>
  <c r="H140" i="25"/>
  <c r="G140" i="25"/>
  <c r="F140" i="25"/>
  <c r="E140" i="25"/>
  <c r="D140" i="25"/>
  <c r="C140" i="25"/>
  <c r="B140" i="25"/>
  <c r="A140" i="25"/>
  <c r="N138" i="25"/>
  <c r="M138" i="25"/>
  <c r="L138" i="25"/>
  <c r="K138" i="25"/>
  <c r="J138" i="25"/>
  <c r="I138" i="25"/>
  <c r="H138" i="25"/>
  <c r="G138" i="25"/>
  <c r="F138" i="25"/>
  <c r="E138" i="25"/>
  <c r="D138" i="25"/>
  <c r="C138" i="25"/>
  <c r="B138" i="25"/>
  <c r="A138" i="25"/>
  <c r="N136" i="25"/>
  <c r="M136" i="25"/>
  <c r="L136" i="25"/>
  <c r="K136" i="25"/>
  <c r="J136" i="25"/>
  <c r="I136" i="25"/>
  <c r="H136" i="25"/>
  <c r="G136" i="25"/>
  <c r="F136" i="25"/>
  <c r="E136" i="25"/>
  <c r="D136" i="25"/>
  <c r="C136" i="25"/>
  <c r="B136" i="25"/>
  <c r="A136" i="25"/>
  <c r="N134" i="25"/>
  <c r="M134" i="25"/>
  <c r="L134" i="25"/>
  <c r="K134" i="25"/>
  <c r="J134" i="25"/>
  <c r="I134" i="25"/>
  <c r="H134" i="25"/>
  <c r="G134" i="25"/>
  <c r="F134" i="25"/>
  <c r="E134" i="25"/>
  <c r="D134" i="25"/>
  <c r="C134" i="25"/>
  <c r="B134" i="25"/>
  <c r="A134" i="25"/>
  <c r="N132" i="25"/>
  <c r="M132" i="25"/>
  <c r="L132" i="25"/>
  <c r="K132" i="25"/>
  <c r="J132" i="25"/>
  <c r="I132" i="25"/>
  <c r="H132" i="25"/>
  <c r="G132" i="25"/>
  <c r="F132" i="25"/>
  <c r="E132" i="25"/>
  <c r="D132" i="25"/>
  <c r="C132" i="25"/>
  <c r="B132" i="25"/>
  <c r="A132" i="25"/>
  <c r="N130" i="25"/>
  <c r="M130" i="25"/>
  <c r="L130" i="25"/>
  <c r="K130" i="25"/>
  <c r="J130" i="25"/>
  <c r="I130" i="25"/>
  <c r="H130" i="25"/>
  <c r="G130" i="25"/>
  <c r="F130" i="25"/>
  <c r="E130" i="25"/>
  <c r="D130" i="25"/>
  <c r="C130" i="25"/>
  <c r="A130" i="25"/>
  <c r="B130" i="25"/>
  <c r="N128" i="25"/>
  <c r="M128" i="25"/>
  <c r="L128" i="25"/>
  <c r="K128" i="25"/>
  <c r="J128" i="25"/>
  <c r="I128" i="25"/>
  <c r="H128" i="25"/>
  <c r="G128" i="25"/>
  <c r="F128" i="25"/>
  <c r="E128" i="25"/>
  <c r="D128" i="25"/>
  <c r="C128" i="25"/>
  <c r="B128" i="25"/>
  <c r="A128" i="25"/>
  <c r="N126" i="25"/>
  <c r="M126" i="25"/>
  <c r="L126" i="25"/>
  <c r="K126" i="25"/>
  <c r="J126" i="25"/>
  <c r="I126" i="25"/>
  <c r="H126" i="25"/>
  <c r="G126" i="25"/>
  <c r="F126" i="25"/>
  <c r="E126" i="25"/>
  <c r="D126" i="25"/>
  <c r="C126" i="25"/>
  <c r="B126" i="25"/>
  <c r="A126" i="25"/>
  <c r="N124" i="25"/>
  <c r="M124" i="25"/>
  <c r="L124" i="25"/>
  <c r="K124" i="25"/>
  <c r="J124" i="25"/>
  <c r="I124" i="25"/>
  <c r="H124" i="25"/>
  <c r="G124" i="25"/>
  <c r="F124" i="25"/>
  <c r="E124" i="25"/>
  <c r="D124" i="25"/>
  <c r="C124" i="25"/>
  <c r="B124" i="25"/>
  <c r="A124" i="25"/>
  <c r="N122" i="25"/>
  <c r="M122" i="25"/>
  <c r="L122" i="25"/>
  <c r="K122" i="25"/>
  <c r="J122" i="25"/>
  <c r="I122" i="25"/>
  <c r="H122" i="25"/>
  <c r="G122" i="25"/>
  <c r="F122" i="25"/>
  <c r="E122" i="25"/>
  <c r="D122" i="25"/>
  <c r="C122" i="25"/>
  <c r="B122" i="25"/>
  <c r="A122" i="25"/>
  <c r="N120" i="25"/>
  <c r="M120" i="25"/>
  <c r="L120" i="25"/>
  <c r="K120" i="25"/>
  <c r="J120" i="25"/>
  <c r="I120" i="25"/>
  <c r="H120" i="25"/>
  <c r="G120" i="25"/>
  <c r="F120" i="25"/>
  <c r="E120" i="25"/>
  <c r="D120" i="25"/>
  <c r="C120" i="25"/>
  <c r="B120" i="25"/>
  <c r="A120" i="25"/>
  <c r="N118" i="25"/>
  <c r="M118" i="25"/>
  <c r="L118" i="25"/>
  <c r="K118" i="25"/>
  <c r="J118" i="25"/>
  <c r="I118" i="25"/>
  <c r="H118" i="25"/>
  <c r="G118" i="25"/>
  <c r="F118" i="25"/>
  <c r="E118" i="25"/>
  <c r="D118" i="25"/>
  <c r="C118" i="25"/>
  <c r="B118" i="25"/>
  <c r="A118" i="25"/>
  <c r="N116" i="25"/>
  <c r="M116" i="25"/>
  <c r="L116" i="25"/>
  <c r="K116" i="25"/>
  <c r="J116" i="25"/>
  <c r="I116" i="25"/>
  <c r="H116" i="25"/>
  <c r="G116" i="25"/>
  <c r="F116" i="25"/>
  <c r="E116" i="25"/>
  <c r="D116" i="25"/>
  <c r="C116" i="25"/>
  <c r="B116" i="25"/>
  <c r="A116" i="25"/>
  <c r="N114" i="25"/>
  <c r="M114" i="25"/>
  <c r="L114" i="25"/>
  <c r="K114" i="25"/>
  <c r="J114" i="25"/>
  <c r="I114" i="25"/>
  <c r="H114" i="25"/>
  <c r="G114" i="25"/>
  <c r="F114" i="25"/>
  <c r="E114" i="25"/>
  <c r="D114" i="25"/>
  <c r="C114" i="25"/>
  <c r="B114" i="25"/>
  <c r="A114" i="25"/>
  <c r="N112" i="25"/>
  <c r="M112" i="25"/>
  <c r="L112" i="25"/>
  <c r="K112" i="25"/>
  <c r="J112" i="25"/>
  <c r="I112" i="25"/>
  <c r="H112" i="25"/>
  <c r="G112" i="25"/>
  <c r="F112" i="25"/>
  <c r="E112" i="25"/>
  <c r="D112" i="25"/>
  <c r="C112" i="25"/>
  <c r="B112" i="25"/>
  <c r="A112" i="25"/>
  <c r="N110" i="25"/>
  <c r="M110" i="25"/>
  <c r="L110" i="25"/>
  <c r="K110" i="25"/>
  <c r="J110" i="25"/>
  <c r="I110" i="25"/>
  <c r="H110" i="25"/>
  <c r="G110" i="25"/>
  <c r="F110" i="25"/>
  <c r="E110" i="25"/>
  <c r="D110" i="25"/>
  <c r="C110" i="25"/>
  <c r="B110" i="25"/>
  <c r="A110" i="25"/>
  <c r="N108" i="25"/>
  <c r="M108" i="25"/>
  <c r="L108" i="25"/>
  <c r="K108" i="25"/>
  <c r="J108" i="25"/>
  <c r="I108" i="25"/>
  <c r="H108" i="25"/>
  <c r="G108" i="25"/>
  <c r="F108" i="25"/>
  <c r="E108" i="25"/>
  <c r="D108" i="25"/>
  <c r="C108" i="25"/>
  <c r="B108" i="25"/>
  <c r="A108" i="25"/>
  <c r="N106" i="25"/>
  <c r="M106" i="25"/>
  <c r="L106" i="25"/>
  <c r="K106" i="25"/>
  <c r="J106" i="25"/>
  <c r="I106" i="25"/>
  <c r="H106" i="25"/>
  <c r="G106" i="25"/>
  <c r="F106" i="25"/>
  <c r="E106" i="25"/>
  <c r="D106" i="25"/>
  <c r="C106" i="25"/>
  <c r="B106" i="25"/>
  <c r="A106" i="25"/>
  <c r="N104" i="25"/>
  <c r="M104" i="25"/>
  <c r="L104" i="25"/>
  <c r="K104" i="25"/>
  <c r="J104" i="25"/>
  <c r="I104" i="25"/>
  <c r="H104" i="25"/>
  <c r="G104" i="25"/>
  <c r="F104" i="25"/>
  <c r="E104" i="25"/>
  <c r="D104" i="25"/>
  <c r="C104" i="25"/>
  <c r="B104" i="25"/>
  <c r="A104" i="25"/>
  <c r="N102" i="25"/>
  <c r="M102" i="25"/>
  <c r="L102" i="25"/>
  <c r="K102" i="25"/>
  <c r="J102" i="25"/>
  <c r="I102" i="25"/>
  <c r="H102" i="25"/>
  <c r="G102" i="25"/>
  <c r="F102" i="25"/>
  <c r="E102" i="25"/>
  <c r="D102" i="25"/>
  <c r="C102" i="25"/>
  <c r="B102" i="25"/>
  <c r="A102" i="25"/>
  <c r="N100" i="25"/>
  <c r="M100" i="25"/>
  <c r="L100" i="25"/>
  <c r="K100" i="25"/>
  <c r="J100" i="25"/>
  <c r="I100" i="25"/>
  <c r="H100" i="25"/>
  <c r="G100" i="25"/>
  <c r="F100" i="25"/>
  <c r="E100" i="25"/>
  <c r="D100" i="25"/>
  <c r="C100" i="25"/>
  <c r="B100" i="25"/>
  <c r="A100" i="25"/>
  <c r="N98" i="25"/>
  <c r="M98" i="25"/>
  <c r="L98" i="25"/>
  <c r="K98" i="25"/>
  <c r="J98" i="25"/>
  <c r="I98" i="25"/>
  <c r="H98" i="25"/>
  <c r="G98" i="25"/>
  <c r="F98" i="25"/>
  <c r="E98" i="25"/>
  <c r="D98" i="25"/>
  <c r="C98" i="25"/>
  <c r="B98" i="25"/>
  <c r="A98" i="25"/>
  <c r="N96" i="25"/>
  <c r="M96" i="25"/>
  <c r="L96" i="25"/>
  <c r="K96" i="25"/>
  <c r="J96" i="25"/>
  <c r="I96" i="25"/>
  <c r="H96" i="25"/>
  <c r="G96" i="25"/>
  <c r="F96" i="25"/>
  <c r="E96" i="25"/>
  <c r="D96" i="25"/>
  <c r="C96" i="25"/>
  <c r="B96" i="25"/>
  <c r="A96" i="25"/>
  <c r="N94" i="25"/>
  <c r="M94" i="25"/>
  <c r="L94" i="25"/>
  <c r="K94" i="25"/>
  <c r="J94" i="25"/>
  <c r="I94" i="25"/>
  <c r="H94" i="25"/>
  <c r="G94" i="25"/>
  <c r="F94" i="25"/>
  <c r="E94" i="25"/>
  <c r="D94" i="25"/>
  <c r="B94" i="25"/>
  <c r="C94" i="25"/>
  <c r="A94" i="25"/>
  <c r="N92" i="25"/>
  <c r="M92" i="25"/>
  <c r="L92" i="25"/>
  <c r="K92" i="25"/>
  <c r="J92" i="25"/>
  <c r="I92" i="25"/>
  <c r="H92" i="25"/>
  <c r="G92" i="25"/>
  <c r="F92" i="25"/>
  <c r="E92" i="25"/>
  <c r="D92" i="25"/>
  <c r="C92" i="25"/>
  <c r="B92" i="25"/>
  <c r="A92" i="25"/>
  <c r="N90" i="25"/>
  <c r="M90" i="25"/>
  <c r="L90" i="25"/>
  <c r="K90" i="25"/>
  <c r="J90" i="25"/>
  <c r="I90" i="25"/>
  <c r="H90" i="25"/>
  <c r="G90" i="25"/>
  <c r="F90" i="25"/>
  <c r="E90" i="25"/>
  <c r="D90" i="25"/>
  <c r="C90" i="25"/>
  <c r="B90" i="25"/>
  <c r="A90" i="25"/>
  <c r="N88" i="25"/>
  <c r="M88" i="25"/>
  <c r="L88" i="25"/>
  <c r="K88" i="25"/>
  <c r="J88" i="25"/>
  <c r="I88" i="25"/>
  <c r="H88" i="25"/>
  <c r="G88" i="25"/>
  <c r="F88" i="25"/>
  <c r="E88" i="25"/>
  <c r="D88" i="25"/>
  <c r="C88" i="25"/>
  <c r="B88" i="25"/>
  <c r="A88" i="25"/>
  <c r="N86" i="25"/>
  <c r="M86" i="25"/>
  <c r="L86" i="25"/>
  <c r="K86" i="25"/>
  <c r="J86" i="25"/>
  <c r="I86" i="25"/>
  <c r="H86" i="25"/>
  <c r="G86" i="25"/>
  <c r="F86" i="25"/>
  <c r="E86" i="25"/>
  <c r="D86" i="25"/>
  <c r="C86" i="25"/>
  <c r="B86" i="25"/>
  <c r="A86" i="25"/>
  <c r="N84" i="25"/>
  <c r="M84" i="25"/>
  <c r="L84" i="25"/>
  <c r="K84" i="25"/>
  <c r="J84" i="25"/>
  <c r="I84" i="25"/>
  <c r="H84" i="25"/>
  <c r="G84" i="25"/>
  <c r="F84" i="25"/>
  <c r="E84" i="25"/>
  <c r="D84" i="25"/>
  <c r="C84" i="25"/>
  <c r="B84" i="25"/>
  <c r="A84" i="25"/>
  <c r="N82" i="25"/>
  <c r="M82" i="25"/>
  <c r="L82" i="25"/>
  <c r="K82" i="25"/>
  <c r="J82" i="25"/>
  <c r="I82" i="25"/>
  <c r="H82" i="25"/>
  <c r="G82" i="25"/>
  <c r="F82" i="25"/>
  <c r="E82" i="25"/>
  <c r="D82" i="25"/>
  <c r="C82" i="25"/>
  <c r="B82" i="25"/>
  <c r="A82" i="25"/>
  <c r="N78" i="25"/>
  <c r="N80" i="25"/>
  <c r="M80" i="25"/>
  <c r="L80" i="25"/>
  <c r="K80" i="25"/>
  <c r="J80" i="25"/>
  <c r="I80" i="25"/>
  <c r="H80" i="25"/>
  <c r="G80" i="25"/>
  <c r="F80" i="25"/>
  <c r="E80" i="25"/>
  <c r="D80" i="25"/>
  <c r="C80" i="25"/>
  <c r="B80" i="25"/>
  <c r="A80" i="25"/>
  <c r="M78" i="25"/>
  <c r="L78" i="25"/>
  <c r="K78" i="25"/>
  <c r="J78" i="25"/>
  <c r="I78" i="25"/>
  <c r="H78" i="25"/>
  <c r="G78" i="25"/>
  <c r="F78" i="25"/>
  <c r="E78" i="25"/>
  <c r="D78" i="25"/>
  <c r="C78" i="25"/>
  <c r="B78" i="25"/>
  <c r="A78" i="25"/>
  <c r="N76" i="25"/>
  <c r="M76" i="25"/>
  <c r="L76" i="25"/>
  <c r="K76" i="25"/>
  <c r="J76" i="25"/>
  <c r="I76" i="25"/>
  <c r="H76" i="25"/>
  <c r="G76" i="25"/>
  <c r="F76" i="25"/>
  <c r="E76" i="25"/>
  <c r="D76" i="25"/>
  <c r="C76" i="25"/>
  <c r="B76" i="25"/>
  <c r="A76" i="25"/>
  <c r="N74" i="25"/>
  <c r="M74" i="25"/>
  <c r="L74" i="25"/>
  <c r="K74" i="25"/>
  <c r="J74" i="25"/>
  <c r="I74" i="25"/>
  <c r="H74" i="25"/>
  <c r="G74" i="25"/>
  <c r="F74" i="25"/>
  <c r="E74" i="25"/>
  <c r="D74" i="25"/>
  <c r="C74" i="25"/>
  <c r="B74" i="25"/>
  <c r="A74" i="25"/>
  <c r="N72" i="25"/>
  <c r="M72" i="25"/>
  <c r="L72" i="25"/>
  <c r="K72" i="25"/>
  <c r="J72" i="25"/>
  <c r="I72" i="25"/>
  <c r="H72" i="25"/>
  <c r="G72" i="25"/>
  <c r="F72" i="25"/>
  <c r="E72" i="25"/>
  <c r="D72" i="25"/>
  <c r="C72" i="25"/>
  <c r="B72" i="25"/>
  <c r="A72" i="25"/>
  <c r="V49" i="25"/>
  <c r="V46" i="25"/>
  <c r="V43" i="25"/>
  <c r="V40" i="25"/>
  <c r="V37" i="25"/>
  <c r="V34" i="25"/>
  <c r="V31" i="25"/>
  <c r="V28" i="25"/>
  <c r="V25" i="25"/>
  <c r="V22" i="25"/>
  <c r="V19" i="25"/>
  <c r="V16" i="25"/>
  <c r="V13" i="25"/>
  <c r="V10" i="25"/>
  <c r="T49" i="25"/>
  <c r="W49" i="25"/>
  <c r="T46" i="25"/>
  <c r="T43" i="25"/>
  <c r="W43" i="25"/>
  <c r="T40" i="25"/>
  <c r="T37" i="25"/>
  <c r="W37" i="25"/>
  <c r="T34" i="25"/>
  <c r="T31" i="25"/>
  <c r="W31" i="25"/>
  <c r="T28" i="25"/>
  <c r="T22" i="25"/>
  <c r="T25" i="25"/>
  <c r="T19" i="25"/>
  <c r="W19" i="25"/>
  <c r="T16" i="25"/>
  <c r="T13" i="25"/>
  <c r="W13" i="25"/>
  <c r="T10" i="25"/>
  <c r="S49" i="25"/>
  <c r="S46" i="25"/>
  <c r="S43" i="25"/>
  <c r="S40" i="25"/>
  <c r="S37" i="25"/>
  <c r="S34" i="25"/>
  <c r="S31" i="25"/>
  <c r="S28" i="25"/>
  <c r="S25" i="25"/>
  <c r="S22" i="25"/>
  <c r="S19" i="25"/>
  <c r="S13" i="25"/>
  <c r="S16" i="25"/>
  <c r="S10" i="25"/>
  <c r="B5" i="25"/>
  <c r="U10" i="25"/>
  <c r="W13" i="33"/>
  <c r="W25" i="33"/>
  <c r="W37" i="33"/>
  <c r="W49" i="33"/>
  <c r="W61" i="33"/>
  <c r="W73" i="33"/>
  <c r="W85" i="33"/>
  <c r="BB192" i="33"/>
  <c r="BC192" i="33"/>
  <c r="BB196" i="33"/>
  <c r="BC196" i="33"/>
  <c r="BB200" i="33"/>
  <c r="BC200" i="33"/>
  <c r="BB204" i="33"/>
  <c r="BC204" i="33"/>
  <c r="BB208" i="33"/>
  <c r="BC208" i="33"/>
  <c r="BB212" i="33"/>
  <c r="BC212" i="33"/>
  <c r="BB216" i="33"/>
  <c r="BC216" i="33"/>
  <c r="BB220" i="33"/>
  <c r="BC220" i="33"/>
  <c r="BB224" i="33"/>
  <c r="BC224" i="33"/>
  <c r="BB228" i="33"/>
  <c r="BC228" i="33"/>
  <c r="BB232" i="33"/>
  <c r="BC232" i="33"/>
  <c r="BB236" i="33"/>
  <c r="BC236" i="33"/>
  <c r="BB244" i="33"/>
  <c r="BC244" i="33"/>
  <c r="BB248" i="33"/>
  <c r="BC248" i="33"/>
  <c r="BB252" i="33"/>
  <c r="BC252" i="33"/>
  <c r="BB264" i="33"/>
  <c r="BC264" i="33"/>
  <c r="W10" i="33"/>
  <c r="C15" i="34"/>
  <c r="W16" i="33"/>
  <c r="W22" i="33"/>
  <c r="W28" i="33"/>
  <c r="W34" i="33"/>
  <c r="W40" i="33"/>
  <c r="W46" i="33"/>
  <c r="W52" i="33"/>
  <c r="W58" i="33"/>
  <c r="W64" i="33"/>
  <c r="W70" i="33"/>
  <c r="W76" i="33"/>
  <c r="W82" i="33"/>
  <c r="W88" i="33"/>
  <c r="BB178" i="33"/>
  <c r="BB194" i="33"/>
  <c r="BC194" i="33"/>
  <c r="BB202" i="33"/>
  <c r="BC202" i="33"/>
  <c r="BB206" i="33"/>
  <c r="BC206" i="33"/>
  <c r="BB210" i="33"/>
  <c r="BC210" i="33"/>
  <c r="BB214" i="33"/>
  <c r="BC214" i="33"/>
  <c r="BB218" i="33"/>
  <c r="BC218" i="33"/>
  <c r="BB222" i="33"/>
  <c r="BC222" i="33"/>
  <c r="BB226" i="33"/>
  <c r="BC226" i="33"/>
  <c r="BB230" i="33"/>
  <c r="BC230" i="33"/>
  <c r="BB242" i="33"/>
  <c r="BC242" i="33"/>
  <c r="BB254" i="33"/>
  <c r="BC254" i="33"/>
  <c r="BB258" i="33"/>
  <c r="BC258" i="33"/>
  <c r="BB266" i="33"/>
  <c r="BC266" i="33"/>
  <c r="U13" i="31"/>
  <c r="U19" i="31"/>
  <c r="U25" i="31"/>
  <c r="U31" i="31"/>
  <c r="U37" i="31"/>
  <c r="U43" i="31"/>
  <c r="U49" i="31"/>
  <c r="W55" i="31"/>
  <c r="W61" i="31"/>
  <c r="W67" i="31"/>
  <c r="W73" i="31"/>
  <c r="W79" i="31"/>
  <c r="W85" i="31"/>
  <c r="U10" i="31"/>
  <c r="U16" i="31"/>
  <c r="U22" i="31"/>
  <c r="U28" i="31"/>
  <c r="U34" i="31"/>
  <c r="U40" i="31"/>
  <c r="U13" i="29"/>
  <c r="U19" i="29"/>
  <c r="U25" i="29"/>
  <c r="U31" i="29"/>
  <c r="U37" i="29"/>
  <c r="U10" i="29"/>
  <c r="U16" i="29"/>
  <c r="U22" i="29"/>
  <c r="U28" i="29"/>
  <c r="W31" i="29"/>
  <c r="W37" i="29"/>
  <c r="W25" i="29"/>
  <c r="W25" i="27"/>
  <c r="BB198" i="33"/>
  <c r="BC198" i="33"/>
  <c r="BB234" i="33"/>
  <c r="BC234" i="33"/>
  <c r="BB238" i="33"/>
  <c r="BC238" i="33"/>
  <c r="BB256" i="33"/>
  <c r="BC256" i="33"/>
  <c r="BB260" i="33"/>
  <c r="BC260" i="33"/>
  <c r="C5" i="34"/>
  <c r="C13" i="34"/>
  <c r="BB180" i="33"/>
  <c r="BB182" i="33"/>
  <c r="BC182" i="33"/>
  <c r="BB184" i="33"/>
  <c r="BC184" i="33"/>
  <c r="BB186" i="33"/>
  <c r="BC186" i="33"/>
  <c r="BB188" i="33"/>
  <c r="BC188" i="33"/>
  <c r="BB190" i="33"/>
  <c r="BC190" i="33"/>
  <c r="BB240" i="33"/>
  <c r="BC240" i="33"/>
  <c r="BB246" i="33"/>
  <c r="BC246" i="33"/>
  <c r="BB250" i="33"/>
  <c r="BC250" i="33"/>
  <c r="BB262" i="33"/>
  <c r="BC262" i="33"/>
  <c r="W13" i="29"/>
  <c r="W37" i="31"/>
  <c r="W49" i="31"/>
  <c r="W46" i="31"/>
  <c r="W43" i="31"/>
  <c r="W40" i="31"/>
  <c r="W34" i="31"/>
  <c r="W31" i="31"/>
  <c r="W28" i="31"/>
  <c r="W25" i="31"/>
  <c r="W22" i="31"/>
  <c r="W19" i="31"/>
  <c r="W16" i="31"/>
  <c r="W13" i="31"/>
  <c r="W34" i="29"/>
  <c r="W28" i="29"/>
  <c r="W22" i="29"/>
  <c r="W19" i="29"/>
  <c r="W16" i="29"/>
  <c r="W10" i="29"/>
  <c r="W22" i="27"/>
  <c r="W19" i="27"/>
  <c r="W13" i="27"/>
  <c r="W10" i="27"/>
  <c r="C7" i="34"/>
  <c r="C9" i="34"/>
  <c r="BC178" i="33"/>
  <c r="BB268" i="33"/>
  <c r="BC268" i="33"/>
  <c r="W19" i="33"/>
  <c r="W31" i="33"/>
  <c r="W43" i="33"/>
  <c r="W55" i="33"/>
  <c r="W67" i="33"/>
  <c r="W79" i="33"/>
  <c r="U10" i="33"/>
  <c r="U16" i="33"/>
  <c r="U22" i="33"/>
  <c r="U28" i="33"/>
  <c r="U34" i="33"/>
  <c r="U40" i="33"/>
  <c r="U46" i="33"/>
  <c r="U13" i="33"/>
  <c r="U19" i="33"/>
  <c r="U25" i="33"/>
  <c r="U31" i="33"/>
  <c r="U37" i="33"/>
  <c r="U43" i="33"/>
  <c r="AB119" i="31"/>
  <c r="AC119" i="31"/>
  <c r="AB123" i="31"/>
  <c r="AC123" i="31"/>
  <c r="AB127" i="31"/>
  <c r="AC127" i="31"/>
  <c r="AB131" i="31"/>
  <c r="AC131" i="31"/>
  <c r="AB135" i="31"/>
  <c r="AC135" i="31"/>
  <c r="AB139" i="31"/>
  <c r="AC139" i="31"/>
  <c r="AB143" i="31"/>
  <c r="AC143" i="31"/>
  <c r="AB147" i="31"/>
  <c r="AC147" i="31"/>
  <c r="AB159" i="31"/>
  <c r="AC159" i="31"/>
  <c r="AB163" i="31"/>
  <c r="AC163" i="31"/>
  <c r="AB167" i="31"/>
  <c r="AC167" i="31"/>
  <c r="AB171" i="31"/>
  <c r="AC171" i="31"/>
  <c r="AB179" i="31"/>
  <c r="AC179" i="31"/>
  <c r="AB183" i="31"/>
  <c r="AC183" i="31"/>
  <c r="AB199" i="31"/>
  <c r="AC199" i="31"/>
  <c r="C7" i="32"/>
  <c r="C9" i="32"/>
  <c r="C15" i="32"/>
  <c r="C5" i="32"/>
  <c r="C17" i="32"/>
  <c r="AB187" i="31"/>
  <c r="AC187" i="31"/>
  <c r="W10" i="31"/>
  <c r="AB109" i="31"/>
  <c r="AB113" i="31"/>
  <c r="AC113" i="31"/>
  <c r="AB165" i="31"/>
  <c r="AC165" i="31"/>
  <c r="AB111" i="31"/>
  <c r="AB115" i="31"/>
  <c r="AC115" i="31"/>
  <c r="AB197" i="31"/>
  <c r="AC197" i="31"/>
  <c r="AB195" i="31"/>
  <c r="AC195" i="31"/>
  <c r="AB193" i="31"/>
  <c r="AC193" i="31"/>
  <c r="AB191" i="31"/>
  <c r="AC191" i="31"/>
  <c r="AB189" i="31"/>
  <c r="AC189" i="31"/>
  <c r="AB185" i="31"/>
  <c r="AC185" i="31"/>
  <c r="AB181" i="31"/>
  <c r="AC181" i="31"/>
  <c r="AB177" i="31"/>
  <c r="AC177" i="31"/>
  <c r="AB175" i="31"/>
  <c r="AC175" i="31"/>
  <c r="AB173" i="31"/>
  <c r="AC173" i="31"/>
  <c r="AB169" i="31"/>
  <c r="AC169" i="31"/>
  <c r="AB161" i="31"/>
  <c r="AC161" i="31"/>
  <c r="AB157" i="31"/>
  <c r="AC157" i="31"/>
  <c r="AB155" i="31"/>
  <c r="AC155" i="31"/>
  <c r="AB153" i="31"/>
  <c r="AC153" i="31"/>
  <c r="AB151" i="31"/>
  <c r="AC151" i="31"/>
  <c r="AB149" i="31"/>
  <c r="AC149" i="31"/>
  <c r="AB145" i="31"/>
  <c r="AC145" i="31"/>
  <c r="AB141" i="31"/>
  <c r="AC141" i="31"/>
  <c r="AB137" i="31"/>
  <c r="AC137" i="31"/>
  <c r="AB133" i="31"/>
  <c r="AC133" i="31"/>
  <c r="AB129" i="31"/>
  <c r="AB125" i="31"/>
  <c r="AC125" i="31"/>
  <c r="AB121" i="31"/>
  <c r="AC121" i="31"/>
  <c r="AB117" i="31"/>
  <c r="C15" i="30"/>
  <c r="C7" i="30"/>
  <c r="C9" i="30"/>
  <c r="C5" i="30"/>
  <c r="O74" i="29"/>
  <c r="O76" i="29"/>
  <c r="P76" i="29"/>
  <c r="O78" i="29"/>
  <c r="P78" i="29"/>
  <c r="O80" i="29"/>
  <c r="O84" i="29"/>
  <c r="P84" i="29"/>
  <c r="O86" i="29"/>
  <c r="P86" i="29"/>
  <c r="O88" i="29"/>
  <c r="P88" i="29"/>
  <c r="O90" i="29"/>
  <c r="P90" i="29"/>
  <c r="O92" i="29"/>
  <c r="O96" i="29"/>
  <c r="P96" i="29"/>
  <c r="O100" i="29"/>
  <c r="P100" i="29"/>
  <c r="O102" i="29"/>
  <c r="P102" i="29"/>
  <c r="O104" i="29"/>
  <c r="P104" i="29"/>
  <c r="O106" i="29"/>
  <c r="P106" i="29"/>
  <c r="O108" i="29"/>
  <c r="P108" i="29"/>
  <c r="O110" i="29"/>
  <c r="P110" i="29"/>
  <c r="O112" i="29"/>
  <c r="P112" i="29"/>
  <c r="O114" i="29"/>
  <c r="P114" i="29"/>
  <c r="O116" i="29"/>
  <c r="P116" i="29"/>
  <c r="O118" i="29"/>
  <c r="P118" i="29"/>
  <c r="O120" i="29"/>
  <c r="P120" i="29"/>
  <c r="O122" i="29"/>
  <c r="P122" i="29"/>
  <c r="O124" i="29"/>
  <c r="P124" i="29"/>
  <c r="O126" i="29"/>
  <c r="P126" i="29"/>
  <c r="O128" i="29"/>
  <c r="P128" i="29"/>
  <c r="O130" i="29"/>
  <c r="P130" i="29"/>
  <c r="O132" i="29"/>
  <c r="P132" i="29"/>
  <c r="O134" i="29"/>
  <c r="P134" i="29"/>
  <c r="O136" i="29"/>
  <c r="P136" i="29"/>
  <c r="O138" i="29"/>
  <c r="P138" i="29"/>
  <c r="O140" i="29"/>
  <c r="P140" i="29"/>
  <c r="O142" i="29"/>
  <c r="P142" i="29"/>
  <c r="O144" i="29"/>
  <c r="P144" i="29"/>
  <c r="O146" i="29"/>
  <c r="P146" i="29"/>
  <c r="O148" i="29"/>
  <c r="P148" i="29"/>
  <c r="O150" i="29"/>
  <c r="P150" i="29"/>
  <c r="O152" i="29"/>
  <c r="P152" i="29"/>
  <c r="O154" i="29"/>
  <c r="P154" i="29"/>
  <c r="O156" i="29"/>
  <c r="P156" i="29"/>
  <c r="O158" i="29"/>
  <c r="P158" i="29"/>
  <c r="O160" i="29"/>
  <c r="P160" i="29"/>
  <c r="O162" i="29"/>
  <c r="P162" i="29"/>
  <c r="O72" i="29"/>
  <c r="O94" i="29"/>
  <c r="P94" i="29"/>
  <c r="O82" i="29"/>
  <c r="P82" i="29"/>
  <c r="O98" i="29"/>
  <c r="P98" i="29"/>
  <c r="C5" i="28"/>
  <c r="C21" i="28"/>
  <c r="C7" i="28"/>
  <c r="C9" i="28"/>
  <c r="C15" i="28"/>
  <c r="W16" i="27"/>
  <c r="O72" i="27"/>
  <c r="P72" i="27"/>
  <c r="O74" i="27"/>
  <c r="P74" i="27"/>
  <c r="O76" i="27"/>
  <c r="P76" i="27"/>
  <c r="O78" i="27"/>
  <c r="P78" i="27"/>
  <c r="O80" i="27"/>
  <c r="P80" i="27"/>
  <c r="O82" i="27"/>
  <c r="P82" i="27"/>
  <c r="O84" i="27"/>
  <c r="P84" i="27"/>
  <c r="O86" i="27"/>
  <c r="P86" i="27"/>
  <c r="O88" i="27"/>
  <c r="P88" i="27"/>
  <c r="O90" i="27"/>
  <c r="P90" i="27"/>
  <c r="O92" i="27"/>
  <c r="P92" i="27"/>
  <c r="O94" i="27"/>
  <c r="P94" i="27"/>
  <c r="O96" i="27"/>
  <c r="P96" i="27"/>
  <c r="O98" i="27"/>
  <c r="P98" i="27"/>
  <c r="O100" i="27"/>
  <c r="P100" i="27"/>
  <c r="O102" i="27"/>
  <c r="P102" i="27"/>
  <c r="O104" i="27"/>
  <c r="P104" i="27"/>
  <c r="O106" i="27"/>
  <c r="P106" i="27"/>
  <c r="O108" i="27"/>
  <c r="P108" i="27"/>
  <c r="O110" i="27"/>
  <c r="P110" i="27"/>
  <c r="O112" i="27"/>
  <c r="P112" i="27"/>
  <c r="O114" i="27"/>
  <c r="P114" i="27"/>
  <c r="O116" i="27"/>
  <c r="P116" i="27"/>
  <c r="O118" i="27"/>
  <c r="P118" i="27"/>
  <c r="O120" i="27"/>
  <c r="P120" i="27"/>
  <c r="O122" i="27"/>
  <c r="P122" i="27"/>
  <c r="O124" i="27"/>
  <c r="P124" i="27"/>
  <c r="O126" i="27"/>
  <c r="P126" i="27"/>
  <c r="O128" i="27"/>
  <c r="P128" i="27"/>
  <c r="O130" i="27"/>
  <c r="P130" i="27"/>
  <c r="O132" i="27"/>
  <c r="P132" i="27"/>
  <c r="O134" i="27"/>
  <c r="P134" i="27"/>
  <c r="O136" i="27"/>
  <c r="P136" i="27"/>
  <c r="O138" i="27"/>
  <c r="P138" i="27"/>
  <c r="O140" i="27"/>
  <c r="P140" i="27"/>
  <c r="O142" i="27"/>
  <c r="P142" i="27"/>
  <c r="O144" i="27"/>
  <c r="P144" i="27"/>
  <c r="O146" i="27"/>
  <c r="P146" i="27"/>
  <c r="O148" i="27"/>
  <c r="P148" i="27"/>
  <c r="O150" i="27"/>
  <c r="P150" i="27"/>
  <c r="O152" i="27"/>
  <c r="P152" i="27"/>
  <c r="O154" i="27"/>
  <c r="P154" i="27"/>
  <c r="O156" i="27"/>
  <c r="P156" i="27"/>
  <c r="O158" i="27"/>
  <c r="P158" i="27"/>
  <c r="O160" i="27"/>
  <c r="P160" i="27"/>
  <c r="O162" i="27"/>
  <c r="P162" i="27"/>
  <c r="C5" i="26"/>
  <c r="C17" i="26"/>
  <c r="O94" i="25"/>
  <c r="P94" i="25"/>
  <c r="C15" i="26"/>
  <c r="C7" i="26"/>
  <c r="C9" i="26"/>
  <c r="O92" i="25"/>
  <c r="O104" i="25"/>
  <c r="P104" i="25"/>
  <c r="O106" i="25"/>
  <c r="P106" i="25"/>
  <c r="O116" i="25"/>
  <c r="P116" i="25"/>
  <c r="O128" i="25"/>
  <c r="P128" i="25"/>
  <c r="O90" i="25"/>
  <c r="P90" i="25"/>
  <c r="O96" i="25"/>
  <c r="P96" i="25"/>
  <c r="O86" i="25"/>
  <c r="P86" i="25"/>
  <c r="P92" i="25"/>
  <c r="O102" i="25"/>
  <c r="P102" i="25"/>
  <c r="O138" i="25"/>
  <c r="P138" i="25"/>
  <c r="O100" i="25"/>
  <c r="P100" i="25"/>
  <c r="O136" i="25"/>
  <c r="P136" i="25"/>
  <c r="O148" i="25"/>
  <c r="P148" i="25"/>
  <c r="O98" i="25"/>
  <c r="P98" i="25"/>
  <c r="O152" i="25"/>
  <c r="P152" i="25"/>
  <c r="O88" i="25"/>
  <c r="P88" i="25"/>
  <c r="O80" i="25"/>
  <c r="O84" i="25"/>
  <c r="P84" i="25"/>
  <c r="O82" i="25"/>
  <c r="P82" i="25"/>
  <c r="O108" i="25"/>
  <c r="P108" i="25"/>
  <c r="O110" i="25"/>
  <c r="P110" i="25"/>
  <c r="O112" i="25"/>
  <c r="P112" i="25"/>
  <c r="O114" i="25"/>
  <c r="P114" i="25"/>
  <c r="O118" i="25"/>
  <c r="P118" i="25"/>
  <c r="O120" i="25"/>
  <c r="P120" i="25"/>
  <c r="O126" i="25"/>
  <c r="P126" i="25"/>
  <c r="O132" i="25"/>
  <c r="P132" i="25"/>
  <c r="O124" i="25"/>
  <c r="P124" i="25"/>
  <c r="O130" i="25"/>
  <c r="P130" i="25"/>
  <c r="O162" i="25"/>
  <c r="P162" i="25"/>
  <c r="O156" i="25"/>
  <c r="P156" i="25"/>
  <c r="O122" i="25"/>
  <c r="P122" i="25"/>
  <c r="O134" i="25"/>
  <c r="P134" i="25"/>
  <c r="O142" i="25"/>
  <c r="P142" i="25"/>
  <c r="O154" i="25"/>
  <c r="P154" i="25"/>
  <c r="O78" i="25"/>
  <c r="P78" i="25"/>
  <c r="O76" i="25"/>
  <c r="P76" i="25"/>
  <c r="O74" i="25"/>
  <c r="P74" i="25"/>
  <c r="W25" i="25"/>
  <c r="W22" i="25"/>
  <c r="O72" i="25"/>
  <c r="U16" i="25"/>
  <c r="U28" i="25"/>
  <c r="U40" i="25"/>
  <c r="W28" i="25"/>
  <c r="W34" i="25"/>
  <c r="W40" i="25"/>
  <c r="W46" i="25"/>
  <c r="U22" i="25"/>
  <c r="U34" i="25"/>
  <c r="U46" i="25"/>
  <c r="W16" i="25"/>
  <c r="U13" i="25"/>
  <c r="U19" i="25"/>
  <c r="U25" i="25"/>
  <c r="U31" i="25"/>
  <c r="U37" i="25"/>
  <c r="U43" i="25"/>
  <c r="U49" i="25"/>
  <c r="W10" i="25"/>
  <c r="G4" i="25"/>
  <c r="G4" i="33"/>
  <c r="H4" i="33"/>
  <c r="I4" i="33"/>
  <c r="C21" i="34"/>
  <c r="C17" i="30"/>
  <c r="C21" i="30"/>
  <c r="C17" i="34"/>
  <c r="C17" i="28"/>
  <c r="BC180" i="33"/>
  <c r="G4" i="31"/>
  <c r="H4" i="31"/>
  <c r="I4" i="31"/>
  <c r="G4" i="29"/>
  <c r="H4" i="29"/>
  <c r="I4" i="29"/>
  <c r="G4" i="27"/>
  <c r="H4" i="27"/>
  <c r="I4" i="27"/>
  <c r="AC117" i="31"/>
  <c r="AC129" i="31"/>
  <c r="AC111" i="31"/>
  <c r="C13" i="32"/>
  <c r="AC109" i="31"/>
  <c r="P72" i="29"/>
  <c r="P92" i="29"/>
  <c r="P74" i="29"/>
  <c r="C13" i="30"/>
  <c r="P80" i="29"/>
  <c r="C13" i="28"/>
  <c r="C13" i="26"/>
  <c r="C21" i="26"/>
  <c r="P80" i="25"/>
  <c r="O144" i="25"/>
  <c r="P144" i="25"/>
  <c r="O150" i="25"/>
  <c r="P150" i="25"/>
  <c r="O160" i="25"/>
  <c r="P160" i="25"/>
  <c r="O158" i="25"/>
  <c r="P158" i="25"/>
  <c r="O146" i="25"/>
  <c r="P146" i="25"/>
  <c r="O140" i="25"/>
  <c r="P140" i="25"/>
  <c r="H4" i="25"/>
  <c r="I4" i="25"/>
  <c r="P72" i="25"/>
  <c r="C11" i="30"/>
  <c r="C21" i="32"/>
  <c r="B1" i="32"/>
  <c r="B1" i="28"/>
  <c r="B1" i="26"/>
  <c r="C11" i="26"/>
  <c r="C11" i="28"/>
  <c r="C11" i="32"/>
  <c r="C11" i="34"/>
  <c r="J4" i="29"/>
  <c r="D4" i="29"/>
  <c r="J2" i="29"/>
  <c r="A201" i="29"/>
  <c r="A203" i="29"/>
  <c r="E4" i="29"/>
  <c r="G35" i="29"/>
  <c r="F35" i="29"/>
  <c r="E35" i="29"/>
  <c r="D35" i="29"/>
  <c r="C35" i="29"/>
  <c r="B35" i="29"/>
  <c r="A35" i="29"/>
  <c r="G32" i="29"/>
  <c r="F32" i="29"/>
  <c r="E32" i="29"/>
  <c r="D32" i="29"/>
  <c r="C32" i="29"/>
  <c r="B32" i="29"/>
  <c r="A32" i="29"/>
  <c r="G29" i="29"/>
  <c r="F29" i="29"/>
  <c r="E29" i="29"/>
  <c r="D29" i="29"/>
  <c r="C29" i="29"/>
  <c r="B29" i="29"/>
  <c r="A29" i="29"/>
  <c r="G26" i="29"/>
  <c r="F26" i="29"/>
  <c r="E26" i="29"/>
  <c r="D26" i="29"/>
  <c r="C26" i="29"/>
  <c r="B26" i="29"/>
  <c r="A26" i="29"/>
  <c r="G23" i="29"/>
  <c r="F23" i="29"/>
  <c r="E23" i="29"/>
  <c r="D23" i="29"/>
  <c r="C23" i="29"/>
  <c r="B23" i="29"/>
  <c r="A23" i="29"/>
  <c r="G20" i="29"/>
  <c r="F20" i="29"/>
  <c r="E20" i="29"/>
  <c r="D20" i="29"/>
  <c r="C20" i="29"/>
  <c r="B20" i="29"/>
  <c r="A20" i="29"/>
  <c r="G17" i="29"/>
  <c r="F17" i="29"/>
  <c r="E17" i="29"/>
  <c r="D17" i="29"/>
  <c r="C17" i="29"/>
  <c r="B17" i="29"/>
  <c r="A17" i="29"/>
  <c r="G14" i="29"/>
  <c r="F14" i="29"/>
  <c r="E14" i="29"/>
  <c r="D14" i="29"/>
  <c r="C14" i="29"/>
  <c r="B14" i="29"/>
  <c r="A14" i="29"/>
  <c r="G11" i="29"/>
  <c r="F11" i="29"/>
  <c r="E11" i="29"/>
  <c r="D11" i="29"/>
  <c r="C11" i="29"/>
  <c r="B11" i="29"/>
  <c r="A11" i="29"/>
  <c r="G8" i="29"/>
  <c r="F8" i="29"/>
  <c r="E8" i="29"/>
  <c r="D8" i="29"/>
  <c r="C8" i="29"/>
  <c r="B8" i="29"/>
  <c r="A8" i="29"/>
  <c r="D4" i="31"/>
  <c r="J2" i="31"/>
  <c r="A251" i="31"/>
  <c r="A253" i="31"/>
  <c r="E4" i="31"/>
  <c r="G86" i="31"/>
  <c r="F86" i="31"/>
  <c r="E86" i="31"/>
  <c r="D86" i="31"/>
  <c r="C86" i="31"/>
  <c r="B86" i="31"/>
  <c r="A86" i="31"/>
  <c r="G83" i="31"/>
  <c r="F83" i="31"/>
  <c r="E83" i="31"/>
  <c r="D83" i="31"/>
  <c r="C83" i="31"/>
  <c r="B83" i="31"/>
  <c r="A83" i="31"/>
  <c r="G80" i="31"/>
  <c r="F80" i="31"/>
  <c r="E80" i="31"/>
  <c r="D80" i="31"/>
  <c r="C80" i="31"/>
  <c r="B80" i="31"/>
  <c r="A80" i="31"/>
  <c r="G77" i="31"/>
  <c r="F77" i="31"/>
  <c r="E77" i="31"/>
  <c r="D77" i="31"/>
  <c r="C77" i="31"/>
  <c r="B77" i="31"/>
  <c r="A77" i="31"/>
  <c r="G74" i="31"/>
  <c r="F74" i="31"/>
  <c r="E74" i="31"/>
  <c r="D74" i="31"/>
  <c r="C74" i="31"/>
  <c r="B74" i="31"/>
  <c r="A74" i="31"/>
  <c r="G71" i="31"/>
  <c r="F71" i="31"/>
  <c r="E71" i="31"/>
  <c r="D71" i="31"/>
  <c r="C71" i="31"/>
  <c r="B71" i="31"/>
  <c r="A71" i="31"/>
  <c r="G68" i="31"/>
  <c r="F68" i="31"/>
  <c r="E68" i="31"/>
  <c r="D68" i="31"/>
  <c r="C68" i="31"/>
  <c r="B68" i="31"/>
  <c r="A68" i="31"/>
  <c r="G65" i="31"/>
  <c r="F65" i="31"/>
  <c r="E65" i="31"/>
  <c r="D65" i="31"/>
  <c r="C65" i="31"/>
  <c r="B65" i="31"/>
  <c r="A65" i="31"/>
  <c r="G62" i="31"/>
  <c r="F62" i="31"/>
  <c r="E62" i="31"/>
  <c r="D62" i="31"/>
  <c r="C62" i="31"/>
  <c r="B62" i="31"/>
  <c r="A62" i="31"/>
  <c r="G59" i="31"/>
  <c r="F59" i="31"/>
  <c r="E59" i="31"/>
  <c r="D59" i="31"/>
  <c r="C59" i="31"/>
  <c r="B59" i="31"/>
  <c r="A59" i="31"/>
  <c r="G56" i="31"/>
  <c r="F56" i="31"/>
  <c r="E56" i="31"/>
  <c r="D56" i="31"/>
  <c r="C56" i="31"/>
  <c r="B56" i="31"/>
  <c r="A56" i="31"/>
  <c r="G53" i="31"/>
  <c r="F53" i="31"/>
  <c r="E53" i="31"/>
  <c r="D53" i="31"/>
  <c r="C53" i="31"/>
  <c r="B53" i="31"/>
  <c r="A53" i="31"/>
  <c r="G50" i="31"/>
  <c r="F50" i="31"/>
  <c r="E50" i="31"/>
  <c r="D50" i="31"/>
  <c r="C50" i="31"/>
  <c r="B50" i="31"/>
  <c r="A50" i="31"/>
  <c r="G47" i="31"/>
  <c r="F47" i="31"/>
  <c r="E47" i="31"/>
  <c r="D47" i="31"/>
  <c r="C47" i="31"/>
  <c r="B47" i="31"/>
  <c r="A47" i="31"/>
  <c r="G44" i="31"/>
  <c r="F44" i="31"/>
  <c r="E44" i="31"/>
  <c r="D44" i="31"/>
  <c r="C44" i="31"/>
  <c r="B44" i="31"/>
  <c r="J4" i="31"/>
  <c r="J4" i="27"/>
  <c r="D4" i="27"/>
  <c r="J2" i="27"/>
  <c r="A201" i="27"/>
  <c r="A203" i="27"/>
  <c r="E4" i="27"/>
  <c r="G23" i="27"/>
  <c r="F23" i="27"/>
  <c r="E23" i="27"/>
  <c r="D23" i="27"/>
  <c r="C23" i="27"/>
  <c r="B23" i="27"/>
  <c r="A23" i="27"/>
  <c r="G20" i="27"/>
  <c r="F20" i="27"/>
  <c r="E20" i="27"/>
  <c r="D20" i="27"/>
  <c r="C20" i="27"/>
  <c r="B20" i="27"/>
  <c r="A20" i="27"/>
  <c r="G17" i="27"/>
  <c r="F17" i="27"/>
  <c r="E17" i="27"/>
  <c r="D17" i="27"/>
  <c r="C17" i="27"/>
  <c r="B17" i="27"/>
  <c r="A17" i="27"/>
  <c r="G14" i="27"/>
  <c r="F14" i="27"/>
  <c r="E14" i="27"/>
  <c r="D14" i="27"/>
  <c r="C14" i="27"/>
  <c r="B14" i="27"/>
  <c r="A14" i="27"/>
  <c r="G11" i="27"/>
  <c r="F11" i="27"/>
  <c r="E11" i="27"/>
  <c r="D11" i="27"/>
  <c r="C11" i="27"/>
  <c r="B11" i="27"/>
  <c r="A11" i="27"/>
  <c r="G8" i="27"/>
  <c r="F8" i="27"/>
  <c r="E8" i="27"/>
  <c r="D8" i="27"/>
  <c r="C8" i="27"/>
  <c r="B8" i="27"/>
  <c r="A8" i="27"/>
  <c r="D4" i="25"/>
  <c r="J2" i="25"/>
  <c r="J4" i="25"/>
  <c r="A201" i="25"/>
  <c r="A203" i="25"/>
  <c r="E4" i="25"/>
  <c r="G47" i="25"/>
  <c r="F47" i="25"/>
  <c r="E47" i="25"/>
  <c r="D47" i="25"/>
  <c r="C47" i="25"/>
  <c r="B47" i="25"/>
  <c r="A47" i="25"/>
  <c r="G44" i="25"/>
  <c r="F44" i="25"/>
  <c r="E44" i="25"/>
  <c r="D44" i="25"/>
  <c r="C44" i="25"/>
  <c r="B44" i="25"/>
  <c r="A44" i="25"/>
  <c r="G41" i="25"/>
  <c r="F41" i="25"/>
  <c r="E41" i="25"/>
  <c r="D41" i="25"/>
  <c r="C41" i="25"/>
  <c r="B41" i="25"/>
  <c r="A41" i="25"/>
  <c r="G38" i="25"/>
  <c r="F38" i="25"/>
  <c r="E38" i="25"/>
  <c r="D38" i="25"/>
  <c r="C38" i="25"/>
  <c r="B38" i="25"/>
  <c r="A38" i="25"/>
  <c r="G35" i="25"/>
  <c r="F35" i="25"/>
  <c r="E35" i="25"/>
  <c r="D35" i="25"/>
  <c r="C35" i="25"/>
  <c r="B35" i="25"/>
  <c r="A35" i="25"/>
  <c r="G32" i="25"/>
  <c r="F32" i="25"/>
  <c r="E32" i="25"/>
  <c r="D32" i="25"/>
  <c r="C32" i="25"/>
  <c r="B32" i="25"/>
  <c r="A32" i="25"/>
  <c r="G29" i="25"/>
  <c r="F29" i="25"/>
  <c r="E29" i="25"/>
  <c r="D29" i="25"/>
  <c r="C29" i="25"/>
  <c r="B29" i="25"/>
  <c r="A29" i="25"/>
  <c r="G26" i="25"/>
  <c r="F26" i="25"/>
  <c r="E26" i="25"/>
  <c r="D26" i="25"/>
  <c r="C26" i="25"/>
  <c r="B26" i="25"/>
  <c r="A26" i="25"/>
  <c r="G23" i="25"/>
  <c r="F23" i="25"/>
  <c r="E23" i="25"/>
  <c r="D23" i="25"/>
  <c r="C23" i="25"/>
  <c r="B23" i="25"/>
  <c r="A23" i="25"/>
  <c r="G20" i="25"/>
  <c r="F20" i="25"/>
  <c r="E20" i="25"/>
  <c r="D20" i="25"/>
  <c r="C20" i="25"/>
  <c r="B20" i="25"/>
  <c r="A20" i="25"/>
  <c r="G17" i="25"/>
  <c r="F17" i="25"/>
  <c r="E17" i="25"/>
  <c r="D17" i="25"/>
  <c r="C17" i="25"/>
  <c r="B17" i="25"/>
  <c r="A17" i="25"/>
  <c r="G14" i="25"/>
  <c r="F14" i="25"/>
  <c r="E14" i="25"/>
  <c r="D14" i="25"/>
  <c r="C14" i="25"/>
  <c r="B14" i="25"/>
  <c r="A14" i="25"/>
  <c r="G11" i="25"/>
  <c r="F11" i="25"/>
  <c r="E11" i="25"/>
  <c r="D11" i="25"/>
  <c r="C11" i="25"/>
  <c r="B11" i="25"/>
  <c r="A11" i="25"/>
  <c r="G8" i="25"/>
  <c r="F8" i="25"/>
  <c r="E8" i="25"/>
  <c r="D8" i="25"/>
  <c r="C8" i="25"/>
  <c r="B8" i="25"/>
  <c r="A8" i="25"/>
  <c r="J4" i="33"/>
  <c r="A331" i="33"/>
  <c r="A333" i="33"/>
  <c r="E4" i="33"/>
  <c r="G164" i="33"/>
  <c r="F164" i="33"/>
  <c r="E164" i="33"/>
  <c r="D164" i="33"/>
  <c r="C164" i="33"/>
  <c r="B164" i="33"/>
  <c r="A164" i="33"/>
  <c r="G161" i="33"/>
  <c r="F161" i="33"/>
  <c r="E161" i="33"/>
  <c r="D161" i="33"/>
  <c r="C161" i="33"/>
  <c r="B161" i="33"/>
  <c r="A161" i="33"/>
  <c r="G158" i="33"/>
  <c r="F158" i="33"/>
  <c r="E158" i="33"/>
  <c r="D158" i="33"/>
  <c r="C158" i="33"/>
  <c r="B158" i="33"/>
  <c r="A158" i="33"/>
  <c r="G155" i="33"/>
  <c r="F155" i="33"/>
  <c r="E155" i="33"/>
  <c r="D155" i="33"/>
  <c r="C155" i="33"/>
  <c r="B155" i="33"/>
  <c r="A155" i="33"/>
  <c r="G152" i="33"/>
  <c r="F152" i="33"/>
  <c r="E152" i="33"/>
  <c r="D152" i="33"/>
  <c r="C152" i="33"/>
  <c r="B152" i="33"/>
  <c r="A152" i="33"/>
  <c r="G149" i="33"/>
  <c r="F149" i="33"/>
  <c r="E149" i="33"/>
  <c r="D149" i="33"/>
  <c r="C149" i="33"/>
  <c r="B149" i="33"/>
  <c r="A149" i="33"/>
  <c r="G146" i="33"/>
  <c r="F146" i="33"/>
  <c r="E146" i="33"/>
  <c r="D146" i="33"/>
  <c r="C146" i="33"/>
  <c r="B146" i="33"/>
  <c r="A146" i="33"/>
  <c r="G143" i="33"/>
  <c r="F143" i="33"/>
  <c r="E143" i="33"/>
  <c r="D143" i="33"/>
  <c r="C143" i="33"/>
  <c r="B143" i="33"/>
  <c r="A143" i="33"/>
  <c r="G140" i="33"/>
  <c r="F140" i="33"/>
  <c r="E140" i="33"/>
  <c r="D140" i="33"/>
  <c r="C140" i="33"/>
  <c r="B140" i="33"/>
  <c r="A140" i="33"/>
  <c r="G137" i="33"/>
  <c r="F137" i="33"/>
  <c r="E137" i="33"/>
  <c r="D137" i="33"/>
  <c r="C137" i="33"/>
  <c r="B137" i="33"/>
  <c r="A137" i="33"/>
  <c r="G134" i="33"/>
  <c r="F134" i="33"/>
  <c r="E134" i="33"/>
  <c r="D134" i="33"/>
  <c r="C134" i="33"/>
  <c r="B134" i="33"/>
  <c r="A134" i="33"/>
  <c r="G131" i="33"/>
  <c r="F131" i="33"/>
  <c r="E131" i="33"/>
  <c r="D131" i="33"/>
  <c r="C131" i="33"/>
  <c r="B131" i="33"/>
  <c r="A131" i="33"/>
  <c r="G128" i="33"/>
  <c r="F128" i="33"/>
  <c r="E128" i="33"/>
  <c r="D128" i="33"/>
  <c r="C128" i="33"/>
  <c r="B128" i="33"/>
  <c r="A128" i="33"/>
  <c r="G125" i="33"/>
  <c r="F125" i="33"/>
  <c r="E125" i="33"/>
  <c r="D125" i="33"/>
  <c r="C125" i="33"/>
  <c r="B125" i="33"/>
  <c r="A125" i="33"/>
  <c r="G122" i="33"/>
  <c r="F122" i="33"/>
  <c r="E122" i="33"/>
  <c r="D122" i="33"/>
  <c r="C122" i="33"/>
  <c r="B122" i="33"/>
  <c r="D4" i="33"/>
  <c r="J2" i="33"/>
  <c r="B1" i="30"/>
  <c r="U88" i="31"/>
  <c r="A44" i="31"/>
  <c r="G41" i="31"/>
  <c r="F41" i="31"/>
  <c r="E41" i="31"/>
  <c r="D41" i="31"/>
  <c r="C41" i="31"/>
  <c r="B41" i="31"/>
  <c r="A122" i="33"/>
  <c r="G119" i="33"/>
  <c r="F119" i="33"/>
  <c r="E119" i="33"/>
  <c r="D119" i="33"/>
  <c r="C119" i="33"/>
  <c r="B119" i="33"/>
  <c r="U166" i="33"/>
  <c r="U163" i="33"/>
  <c r="A119" i="33"/>
  <c r="G116" i="33"/>
  <c r="F116" i="33"/>
  <c r="E116" i="33"/>
  <c r="D116" i="33"/>
  <c r="C116" i="33"/>
  <c r="B116" i="33"/>
  <c r="U85" i="31"/>
  <c r="A41" i="31"/>
  <c r="G38" i="31"/>
  <c r="F38" i="31"/>
  <c r="E38" i="31"/>
  <c r="D38" i="31"/>
  <c r="C38" i="31"/>
  <c r="B38" i="31"/>
  <c r="U82" i="31"/>
  <c r="A38" i="31"/>
  <c r="G35" i="31"/>
  <c r="F35" i="31"/>
  <c r="E35" i="31"/>
  <c r="D35" i="31"/>
  <c r="C35" i="31"/>
  <c r="B35" i="31"/>
  <c r="A116" i="33"/>
  <c r="G113" i="33"/>
  <c r="F113" i="33"/>
  <c r="E113" i="33"/>
  <c r="D113" i="33"/>
  <c r="C113" i="33"/>
  <c r="B113" i="33"/>
  <c r="U160" i="33"/>
  <c r="A113" i="33"/>
  <c r="G110" i="33"/>
  <c r="F110" i="33"/>
  <c r="E110" i="33"/>
  <c r="D110" i="33"/>
  <c r="C110" i="33"/>
  <c r="B110" i="33"/>
  <c r="U157" i="33"/>
  <c r="A35" i="31"/>
  <c r="G32" i="31"/>
  <c r="F32" i="31"/>
  <c r="E32" i="31"/>
  <c r="D32" i="31"/>
  <c r="C32" i="31"/>
  <c r="B32" i="31"/>
  <c r="U79" i="31"/>
  <c r="U76" i="31"/>
  <c r="A32" i="31"/>
  <c r="G29" i="31"/>
  <c r="F29" i="31"/>
  <c r="E29" i="31"/>
  <c r="D29" i="31"/>
  <c r="C29" i="31"/>
  <c r="B29" i="31"/>
  <c r="A110" i="33"/>
  <c r="G107" i="33"/>
  <c r="F107" i="33"/>
  <c r="E107" i="33"/>
  <c r="D107" i="33"/>
  <c r="C107" i="33"/>
  <c r="B107" i="33"/>
  <c r="U154" i="33"/>
  <c r="A107" i="33"/>
  <c r="G104" i="33"/>
  <c r="F104" i="33"/>
  <c r="E104" i="33"/>
  <c r="D104" i="33"/>
  <c r="C104" i="33"/>
  <c r="B104" i="33"/>
  <c r="U151" i="33"/>
  <c r="U73" i="31"/>
  <c r="A29" i="31"/>
  <c r="G26" i="31"/>
  <c r="F26" i="31"/>
  <c r="E26" i="31"/>
  <c r="D26" i="31"/>
  <c r="C26" i="31"/>
  <c r="B26" i="31"/>
  <c r="U70" i="31"/>
  <c r="A26" i="31"/>
  <c r="G23" i="31"/>
  <c r="F23" i="31"/>
  <c r="E23" i="31"/>
  <c r="D23" i="31"/>
  <c r="C23" i="31"/>
  <c r="B23" i="31"/>
  <c r="A104" i="33"/>
  <c r="G101" i="33"/>
  <c r="F101" i="33"/>
  <c r="E101" i="33"/>
  <c r="D101" i="33"/>
  <c r="C101" i="33"/>
  <c r="B101" i="33"/>
  <c r="U148" i="33"/>
  <c r="U145" i="33"/>
  <c r="A101" i="33"/>
  <c r="G98" i="33"/>
  <c r="F98" i="33"/>
  <c r="E98" i="33"/>
  <c r="D98" i="33"/>
  <c r="C98" i="33"/>
  <c r="B98" i="33"/>
  <c r="U67" i="31"/>
  <c r="A23" i="31"/>
  <c r="G20" i="31"/>
  <c r="F20" i="31"/>
  <c r="E20" i="31"/>
  <c r="D20" i="31"/>
  <c r="C20" i="31"/>
  <c r="B20" i="31"/>
  <c r="U64" i="31"/>
  <c r="A20" i="31"/>
  <c r="G17" i="31"/>
  <c r="F17" i="31"/>
  <c r="E17" i="31"/>
  <c r="D17" i="31"/>
  <c r="C17" i="31"/>
  <c r="B17" i="31"/>
  <c r="A98" i="33"/>
  <c r="G95" i="33"/>
  <c r="F95" i="33"/>
  <c r="E95" i="33"/>
  <c r="D95" i="33"/>
  <c r="C95" i="33"/>
  <c r="B95" i="33"/>
  <c r="U142" i="33"/>
  <c r="U139" i="33"/>
  <c r="A95" i="33"/>
  <c r="G92" i="33"/>
  <c r="F92" i="33"/>
  <c r="E92" i="33"/>
  <c r="D92" i="33"/>
  <c r="C92" i="33"/>
  <c r="B92" i="33"/>
  <c r="U61" i="31"/>
  <c r="A17" i="31"/>
  <c r="G14" i="31"/>
  <c r="F14" i="31"/>
  <c r="E14" i="31"/>
  <c r="D14" i="31"/>
  <c r="C14" i="31"/>
  <c r="B14" i="31"/>
  <c r="U58" i="31"/>
  <c r="A14" i="31"/>
  <c r="G11" i="31"/>
  <c r="F11" i="31"/>
  <c r="E11" i="31"/>
  <c r="D11" i="31"/>
  <c r="C11" i="31"/>
  <c r="B11" i="31"/>
  <c r="A92" i="33"/>
  <c r="G89" i="33"/>
  <c r="F89" i="33"/>
  <c r="E89" i="33"/>
  <c r="D89" i="33"/>
  <c r="C89" i="33"/>
  <c r="B89" i="33"/>
  <c r="U136" i="33"/>
  <c r="A89" i="33"/>
  <c r="G86" i="33"/>
  <c r="F86" i="33"/>
  <c r="E86" i="33"/>
  <c r="D86" i="33"/>
  <c r="C86" i="33"/>
  <c r="B86" i="33"/>
  <c r="U133" i="33"/>
  <c r="U55" i="31"/>
  <c r="A11" i="31"/>
  <c r="G8" i="31"/>
  <c r="F8" i="31"/>
  <c r="E8" i="31"/>
  <c r="D8" i="31"/>
  <c r="C8" i="31"/>
  <c r="B8" i="31"/>
  <c r="U52" i="31"/>
  <c r="A8" i="31"/>
  <c r="U130" i="33"/>
  <c r="A86" i="33"/>
  <c r="G83" i="33"/>
  <c r="F83" i="33"/>
  <c r="E83" i="33"/>
  <c r="D83" i="33"/>
  <c r="C83" i="33"/>
  <c r="B83" i="33"/>
  <c r="U127" i="33"/>
  <c r="A83" i="33"/>
  <c r="G80" i="33"/>
  <c r="F80" i="33"/>
  <c r="E80" i="33"/>
  <c r="D80" i="33"/>
  <c r="C80" i="33"/>
  <c r="B80" i="33"/>
  <c r="U124" i="33"/>
  <c r="A80" i="33"/>
  <c r="G77" i="33"/>
  <c r="F77" i="33"/>
  <c r="E77" i="33"/>
  <c r="D77" i="33"/>
  <c r="C77" i="33"/>
  <c r="B77" i="33"/>
  <c r="U121" i="33"/>
  <c r="A77" i="33"/>
  <c r="G74" i="33"/>
  <c r="F74" i="33"/>
  <c r="E74" i="33"/>
  <c r="D74" i="33"/>
  <c r="C74" i="33"/>
  <c r="B74" i="33"/>
  <c r="U118" i="33"/>
  <c r="A74" i="33"/>
  <c r="G71" i="33"/>
  <c r="F71" i="33"/>
  <c r="E71" i="33"/>
  <c r="D71" i="33"/>
  <c r="C71" i="33"/>
  <c r="B71" i="33"/>
  <c r="U115" i="33"/>
  <c r="A71" i="33"/>
  <c r="G68" i="33"/>
  <c r="F68" i="33"/>
  <c r="E68" i="33"/>
  <c r="D68" i="33"/>
  <c r="C68" i="33"/>
  <c r="B68" i="33"/>
  <c r="U112" i="33"/>
  <c r="A68" i="33"/>
  <c r="G65" i="33"/>
  <c r="F65" i="33"/>
  <c r="E65" i="33"/>
  <c r="D65" i="33"/>
  <c r="C65" i="33"/>
  <c r="B65" i="33"/>
  <c r="U109" i="33"/>
  <c r="A65" i="33"/>
  <c r="G62" i="33"/>
  <c r="F62" i="33"/>
  <c r="E62" i="33"/>
  <c r="D62" i="33"/>
  <c r="C62" i="33"/>
  <c r="B62" i="33"/>
  <c r="U106" i="33"/>
  <c r="A62" i="33"/>
  <c r="G59" i="33"/>
  <c r="F59" i="33"/>
  <c r="E59" i="33"/>
  <c r="D59" i="33"/>
  <c r="C59" i="33"/>
  <c r="B59" i="33"/>
  <c r="U103" i="33"/>
  <c r="A59" i="33"/>
  <c r="G56" i="33"/>
  <c r="F56" i="33"/>
  <c r="E56" i="33"/>
  <c r="D56" i="33"/>
  <c r="C56" i="33"/>
  <c r="B56" i="33"/>
  <c r="U100" i="33"/>
  <c r="A56" i="33"/>
  <c r="G53" i="33"/>
  <c r="F53" i="33"/>
  <c r="E53" i="33"/>
  <c r="D53" i="33"/>
  <c r="C53" i="33"/>
  <c r="B53" i="33"/>
  <c r="U97" i="33"/>
  <c r="A53" i="33"/>
  <c r="G50" i="33"/>
  <c r="F50" i="33"/>
  <c r="E50" i="33"/>
  <c r="D50" i="33"/>
  <c r="C50" i="33"/>
  <c r="B50" i="33"/>
  <c r="U94" i="33"/>
  <c r="A50" i="33"/>
  <c r="G47" i="33"/>
  <c r="F47" i="33"/>
  <c r="E47" i="33"/>
  <c r="D47" i="33"/>
  <c r="C47" i="33"/>
  <c r="B47" i="33"/>
  <c r="U91" i="33"/>
  <c r="A47" i="33"/>
  <c r="G44" i="33"/>
  <c r="F44" i="33"/>
  <c r="E44" i="33"/>
  <c r="D44" i="33"/>
  <c r="C44" i="33"/>
  <c r="B44" i="33"/>
  <c r="A44" i="33"/>
  <c r="G41" i="33"/>
  <c r="F41" i="33"/>
  <c r="E41" i="33"/>
  <c r="D41" i="33"/>
  <c r="C41" i="33"/>
  <c r="B41" i="33"/>
  <c r="U88" i="33"/>
  <c r="U85" i="33"/>
  <c r="A41" i="33"/>
  <c r="G38" i="33"/>
  <c r="F38" i="33"/>
  <c r="E38" i="33"/>
  <c r="D38" i="33"/>
  <c r="C38" i="33"/>
  <c r="B38" i="33"/>
  <c r="U82" i="33"/>
  <c r="A38" i="33"/>
  <c r="G35" i="33"/>
  <c r="F35" i="33"/>
  <c r="E35" i="33"/>
  <c r="D35" i="33"/>
  <c r="C35" i="33"/>
  <c r="B35" i="33"/>
  <c r="A35" i="33"/>
  <c r="G32" i="33"/>
  <c r="F32" i="33"/>
  <c r="E32" i="33"/>
  <c r="D32" i="33"/>
  <c r="C32" i="33"/>
  <c r="B32" i="33"/>
  <c r="U79" i="33"/>
  <c r="A32" i="33"/>
  <c r="G29" i="33"/>
  <c r="F29" i="33"/>
  <c r="E29" i="33"/>
  <c r="D29" i="33"/>
  <c r="C29" i="33"/>
  <c r="B29" i="33"/>
  <c r="U76" i="33"/>
  <c r="A29" i="33"/>
  <c r="G26" i="33"/>
  <c r="F26" i="33"/>
  <c r="E26" i="33"/>
  <c r="D26" i="33"/>
  <c r="C26" i="33"/>
  <c r="B26" i="33"/>
  <c r="U73" i="33"/>
  <c r="A26" i="33"/>
  <c r="G23" i="33"/>
  <c r="F23" i="33"/>
  <c r="E23" i="33"/>
  <c r="D23" i="33"/>
  <c r="C23" i="33"/>
  <c r="B23" i="33"/>
  <c r="U70" i="33"/>
  <c r="U67" i="33"/>
  <c r="A23" i="33"/>
  <c r="G20" i="33"/>
  <c r="F20" i="33"/>
  <c r="E20" i="33"/>
  <c r="D20" i="33"/>
  <c r="C20" i="33"/>
  <c r="B20" i="33"/>
  <c r="U64" i="33"/>
  <c r="A20" i="33"/>
  <c r="G17" i="33"/>
  <c r="F17" i="33"/>
  <c r="E17" i="33"/>
  <c r="D17" i="33"/>
  <c r="C17" i="33"/>
  <c r="B17" i="33"/>
  <c r="U61" i="33"/>
  <c r="A17" i="33"/>
  <c r="G14" i="33"/>
  <c r="F14" i="33"/>
  <c r="E14" i="33"/>
  <c r="D14" i="33"/>
  <c r="C14" i="33"/>
  <c r="B14" i="33"/>
  <c r="U58" i="33"/>
  <c r="A14" i="33"/>
  <c r="G11" i="33"/>
  <c r="F11" i="33"/>
  <c r="E11" i="33"/>
  <c r="D11" i="33"/>
  <c r="C11" i="33"/>
  <c r="B11" i="33"/>
  <c r="A11" i="33"/>
  <c r="G8" i="33"/>
  <c r="F8" i="33"/>
  <c r="E8" i="33"/>
  <c r="D8" i="33"/>
  <c r="C8" i="33"/>
  <c r="B8" i="33"/>
  <c r="U55" i="33"/>
  <c r="U52" i="33"/>
  <c r="A8" i="33"/>
</calcChain>
</file>

<file path=xl/sharedStrings.xml><?xml version="1.0" encoding="utf-8"?>
<sst xmlns="http://schemas.openxmlformats.org/spreadsheetml/2006/main" count="937" uniqueCount="228">
  <si>
    <t>25 Drinks</t>
  </si>
  <si>
    <t>26 Drinks</t>
  </si>
  <si>
    <t>27 Drinks</t>
  </si>
  <si>
    <t>28 Drinks</t>
  </si>
  <si>
    <t>29 Drinks</t>
  </si>
  <si>
    <t>30 Drinks</t>
  </si>
  <si>
    <t>31 Drinks</t>
  </si>
  <si>
    <t>32 Drinks</t>
  </si>
  <si>
    <t>33 Drinks</t>
  </si>
  <si>
    <t>34 Drinks</t>
  </si>
  <si>
    <t>35 Drinks</t>
  </si>
  <si>
    <t>36 Drinks</t>
  </si>
  <si>
    <t>Days of 40 DRINKS</t>
  </si>
  <si>
    <t>Days of 41 DRINKS</t>
  </si>
  <si>
    <t>Days of 42 DRINKS</t>
  </si>
  <si>
    <t>Days of 43 DRINKS</t>
  </si>
  <si>
    <t>37 Drinks</t>
  </si>
  <si>
    <t>38 Drinks</t>
  </si>
  <si>
    <t>39 Drinks</t>
  </si>
  <si>
    <t>40 Drinks</t>
  </si>
  <si>
    <t>Day count check</t>
  </si>
  <si>
    <t>Days Entered</t>
  </si>
  <si>
    <t>90 Days Back</t>
  </si>
  <si>
    <t>Client ID:</t>
  </si>
  <si>
    <t>WHAT TO FILL IN:</t>
  </si>
  <si>
    <t xml:space="preserve"> </t>
  </si>
  <si>
    <t>1 drink</t>
  </si>
  <si>
    <t>2 drinks</t>
  </si>
  <si>
    <t>3 drinks</t>
  </si>
  <si>
    <t>4 drinks</t>
  </si>
  <si>
    <t>5 drinks</t>
  </si>
  <si>
    <t>6 drinks</t>
  </si>
  <si>
    <t>7 drinks</t>
  </si>
  <si>
    <t>8 drinks</t>
  </si>
  <si>
    <t>9 drinks</t>
  </si>
  <si>
    <t>10 drinks</t>
  </si>
  <si>
    <t>11 drinks</t>
  </si>
  <si>
    <t>Days of 1 DRINK</t>
  </si>
  <si>
    <t>Days of 2 DRINKS</t>
  </si>
  <si>
    <t>Days of 3 DRINKS</t>
  </si>
  <si>
    <t>Days of 4 DRINKS</t>
  </si>
  <si>
    <t>Percentages</t>
  </si>
  <si>
    <t>Days of 5 DRINKS</t>
  </si>
  <si>
    <t>Days of 6 DRINKS</t>
  </si>
  <si>
    <t>12 Drinks</t>
  </si>
  <si>
    <t>13 Drinks</t>
  </si>
  <si>
    <t>14 Drinks</t>
  </si>
  <si>
    <t>15 Drinks</t>
  </si>
  <si>
    <t>16 Drinks</t>
  </si>
  <si>
    <t>17 Drinks</t>
  </si>
  <si>
    <t>18 Drinks</t>
  </si>
  <si>
    <t>19 Drinks</t>
  </si>
  <si>
    <t>20 Drinks</t>
  </si>
  <si>
    <t>21 Drinks</t>
  </si>
  <si>
    <t>22 Drinks</t>
  </si>
  <si>
    <t>23 Drinks</t>
  </si>
  <si>
    <t>24 Drinks</t>
  </si>
  <si>
    <t>Days of 30 DRINKS</t>
  </si>
  <si>
    <t>Days of 31 DRINKS</t>
  </si>
  <si>
    <t>Days of 32 DRINKS</t>
  </si>
  <si>
    <t>Days of 33 DRINKS</t>
  </si>
  <si>
    <t>Days of 34 DRINKS</t>
  </si>
  <si>
    <t>Days of 35 DRINKS</t>
  </si>
  <si>
    <t>Days of 36 DRINKS</t>
  </si>
  <si>
    <t>Days of 37 DRINKS</t>
  </si>
  <si>
    <t>Days of 38 DRINKS</t>
  </si>
  <si>
    <t>Days of 39 DRINKS</t>
  </si>
  <si>
    <t>Sundays</t>
  </si>
  <si>
    <t>Days of 44 DRINKS</t>
  </si>
  <si>
    <t>Days of 45 DRINKS</t>
  </si>
  <si>
    <t>Category</t>
  </si>
  <si>
    <t>Daily Summary Data</t>
  </si>
  <si>
    <t>41 Drinks</t>
  </si>
  <si>
    <t>42 Drinks</t>
  </si>
  <si>
    <t>43 Drinks</t>
  </si>
  <si>
    <t>44 Drinks</t>
  </si>
  <si>
    <t>45 Drinks</t>
  </si>
  <si>
    <t>0 drinks</t>
  </si>
  <si>
    <t>Days of 0 DRINKS</t>
  </si>
  <si>
    <t>Days of 7 DRINKS</t>
  </si>
  <si>
    <t>Days of 8 DRINKS</t>
  </si>
  <si>
    <t>Days of 9 DRINKS</t>
  </si>
  <si>
    <t>Days of 10 DRINKS</t>
  </si>
  <si>
    <t>Days of 11 DRINKS</t>
  </si>
  <si>
    <t>Days of 12 DRINKS</t>
  </si>
  <si>
    <t>Days of 13 DRINKS</t>
  </si>
  <si>
    <t>Days of 14 DRINKS</t>
  </si>
  <si>
    <t>Days of 15 DRINKS</t>
  </si>
  <si>
    <t>Days of 16 DRINKS</t>
  </si>
  <si>
    <t>Days of 17 DRINKS</t>
  </si>
  <si>
    <t>Days of 18 DRINKS</t>
  </si>
  <si>
    <t>Days of 19 DRINKS</t>
  </si>
  <si>
    <t>Days of 20 DRINKS</t>
  </si>
  <si>
    <t>Days of 21 DRINKS</t>
  </si>
  <si>
    <t>Days of 22 DRINKS</t>
  </si>
  <si>
    <t>Days of 23 DRINKS</t>
  </si>
  <si>
    <t>Days of 24 DRINKS</t>
  </si>
  <si>
    <t>Days of 25 DRINKS</t>
  </si>
  <si>
    <t>Days of 26 DRINKS</t>
  </si>
  <si>
    <t>Days of 27 DRINKS</t>
  </si>
  <si>
    <t>Days of 28 DRINKS</t>
  </si>
  <si>
    <t>Days of 29 DRINKS</t>
  </si>
  <si>
    <t>Gender:</t>
  </si>
  <si>
    <t>Male</t>
  </si>
  <si>
    <t>Mondays</t>
  </si>
  <si>
    <t>Tuesdays</t>
  </si>
  <si>
    <t>Wednesdays</t>
  </si>
  <si>
    <t>Thursdays</t>
  </si>
  <si>
    <t>Fridays</t>
  </si>
  <si>
    <t>Saturdays</t>
  </si>
  <si>
    <t>HELPFUL HINTS:</t>
  </si>
  <si>
    <t>nights watching football.</t>
  </si>
  <si>
    <t>Days Left to Enter</t>
  </si>
  <si>
    <t>Complete?</t>
  </si>
  <si>
    <t>This Coming Saturday's Date</t>
  </si>
  <si>
    <t>Drinks this week</t>
  </si>
  <si>
    <t>Number of abstinent days</t>
  </si>
  <si>
    <t>Heavydrinkdays (&gt;4)</t>
  </si>
  <si>
    <t># of days for this wk drinking</t>
  </si>
  <si>
    <t># of Abstinent ("0") days:</t>
  </si>
  <si>
    <t>30 Days Back</t>
  </si>
  <si>
    <t>30 DAY TIMELINE FOLLOWBACK CALENDAR</t>
  </si>
  <si>
    <t>90 DAY TIMELINE FOLLOWBACK CALENDAR</t>
  </si>
  <si>
    <t>60 Days Back</t>
  </si>
  <si>
    <t>180 Days Back</t>
  </si>
  <si>
    <t>180 DAY TIMELINE FOLLOWBACK CALENDAR</t>
  </si>
  <si>
    <t>60 DAY TIMELINE FOLLOWBACK CALENDAR</t>
  </si>
  <si>
    <t>360 DAY TIMELINE FOLLOWBACK CALENDAR</t>
  </si>
  <si>
    <t>360 Days Back</t>
  </si>
  <si>
    <t xml:space="preserve">Timeline Followback </t>
  </si>
  <si>
    <t>By Linda C. Sobell, Ph.D. ABPP &amp; Mark Sobell, Ph.D. ABPP</t>
  </si>
  <si>
    <t xml:space="preserve">30,60,90,180, or 360 days. To do this, we would like you to fill out the calendar. </t>
  </si>
  <si>
    <r>
      <t xml:space="preserve">It’s important that something is written for </t>
    </r>
    <r>
      <rPr>
        <b/>
        <u/>
        <sz val="12"/>
        <rFont val="Calibri"/>
        <family val="2"/>
      </rPr>
      <t>every</t>
    </r>
    <r>
      <rPr>
        <b/>
        <sz val="12"/>
        <rFont val="Calibri"/>
        <family val="2"/>
      </rPr>
      <t xml:space="preserve"> day, even if it is a “0”.</t>
    </r>
  </si>
  <si>
    <r>
      <t>YOUR BEST ESTIMATE</t>
    </r>
    <r>
      <rPr>
        <b/>
        <sz val="14"/>
        <rFont val="Calibri"/>
        <family val="2"/>
      </rPr>
      <t xml:space="preserve"> </t>
    </r>
  </si>
  <si>
    <t>*Filling out the calendar is not hard!</t>
  </si>
  <si>
    <t>*Try to be as accurate as possible.</t>
  </si>
  <si>
    <t>*We recognize you won’t have perfect recall. That’s OKAY.</t>
  </si>
  <si>
    <t xml:space="preserve">*We realize it isn’t easy to recall things with 100% accuracy. </t>
  </si>
  <si>
    <r>
      <t xml:space="preserve">* The idea is to put a number in for </t>
    </r>
    <r>
      <rPr>
        <b/>
        <sz val="12"/>
        <rFont val="Calibri"/>
        <family val="2"/>
      </rPr>
      <t>each day</t>
    </r>
    <r>
      <rPr>
        <sz val="12"/>
        <rFont val="Calibri"/>
        <family val="2"/>
      </rPr>
      <t xml:space="preserve"> on the calendar.</t>
    </r>
  </si>
  <si>
    <t xml:space="preserve">*The calendar will be set up for you by the administrator. </t>
  </si>
  <si>
    <t xml:space="preserve">  The only days available for entry are those days which are not blacked out. Continue to use the "Tab" key to go from one day to the next. </t>
  </si>
  <si>
    <t xml:space="preserve">*To change an entry for any day, select the day that you want to change by RIGHT clicking on it with the mouse. </t>
  </si>
  <si>
    <t xml:space="preserve">After you have finished reading this, please ask the administrator for any clarification needed and for further instructions to begin. </t>
  </si>
  <si>
    <t>Session</t>
  </si>
  <si>
    <t>*PLEASE ASK THE ADMINISTRATOR IF YOU HAVE ANY QUESTIONS AT ANY POINT</t>
  </si>
  <si>
    <t>STOP HERE-NOTIFY ADMINISTRATOR</t>
  </si>
  <si>
    <t>SUN</t>
  </si>
  <si>
    <t>MON</t>
  </si>
  <si>
    <t>TUE</t>
  </si>
  <si>
    <t>WED</t>
  </si>
  <si>
    <t>THURS</t>
  </si>
  <si>
    <t>FRI</t>
  </si>
  <si>
    <t>SAT</t>
  </si>
  <si>
    <t>*BEFORE ADMINISTERING PLEASE READ INSTRUCTIONS*</t>
  </si>
  <si>
    <t>TLFB Start Date:</t>
  </si>
  <si>
    <t>Date Completed:</t>
  </si>
  <si>
    <t>Technical Assistance by Elliot Joseph, M.S.</t>
  </si>
  <si>
    <t>Day of week (1= Sunday, 2= Monday, 3=Tuesday, 4= Wednesday, 5= Thursday, 6= Friday, 7= Saturday)</t>
  </si>
  <si>
    <t>Days until this coming Saturday</t>
  </si>
  <si>
    <t xml:space="preserve"> Today's Date</t>
  </si>
  <si>
    <t>Lock All Days BEFORE</t>
  </si>
  <si>
    <t>Lock All Days AFTER</t>
  </si>
  <si>
    <t>Today's Date</t>
  </si>
  <si>
    <t>Administrator Instructions for Filling Out the Timeline Followback Marijuana/Cigarette Use Calendar</t>
  </si>
  <si>
    <t>User Instructions for Filling Out the Timeline Followback Marijuana/Cigarette Use Calendar</t>
  </si>
  <si>
    <t>Cigarettes</t>
  </si>
  <si>
    <t xml:space="preserve">CANNABIS: Marijuana, Hashish, Hash oil </t>
  </si>
  <si>
    <t>SUBSTANCE USE PICTURE</t>
  </si>
  <si>
    <t>SUBSTANCE</t>
  </si>
  <si>
    <t xml:space="preserve">Marijuana/Cigarette: Click on the yellow box below, and then the arrow to the right of it, to choose either Marijuana or Cigarette. </t>
  </si>
  <si>
    <t>Total Cigarettes/Joints:</t>
  </si>
  <si>
    <t># of Days Using Cigarettes/Joints(Out of 30 Days):</t>
  </si>
  <si>
    <t>% of Days Using Cigarettes/Joints:</t>
  </si>
  <si>
    <t>Average Cigarettes/Joints Per Substance Use Day:</t>
  </si>
  <si>
    <t>Average Cigarettes/Joints Per Day:</t>
  </si>
  <si>
    <t>Estimated Cigarettes/Joints Per Year:</t>
  </si>
  <si>
    <t>Greatest # of Cigarettes/Joints in 1 Day:</t>
  </si>
  <si>
    <t>Cigarettes/Joints Per Week</t>
  </si>
  <si>
    <t># of Cigarettes/ Joints</t>
  </si>
  <si>
    <t># of Days Using Cigarettes/Joints(Out of 60 Days):</t>
  </si>
  <si>
    <t># of Days Using Cigarettes/Joints(Out of 90 Days):</t>
  </si>
  <si>
    <t># of Days Using Cigarettes/Joints(Out of 180 Days):</t>
  </si>
  <si>
    <t># Cigarettes/Joints in 30 Days:</t>
  </si>
  <si>
    <t># of Days Using Cigarettes/Joints (Out of 360 Days):</t>
  </si>
  <si>
    <t>To help us evaluate your cigarette/marijuana use, we need to get an idea of what your cigarette/marijuana use was like in the past</t>
  </si>
  <si>
    <r>
      <t xml:space="preserve">* On days when you did not use, you should enter a ” </t>
    </r>
    <r>
      <rPr>
        <b/>
        <sz val="12"/>
        <rFont val="Calibri"/>
        <family val="2"/>
      </rPr>
      <t xml:space="preserve">0 </t>
    </r>
    <r>
      <rPr>
        <sz val="12"/>
        <rFont val="Calibri"/>
        <family val="2"/>
      </rPr>
      <t>”.</t>
    </r>
  </si>
  <si>
    <t xml:space="preserve">* On days when you did use, you should enter in the total number of cigarettes/joints you had (as a whole number). </t>
  </si>
  <si>
    <r>
      <t xml:space="preserve">*If you are not sure whether you smoked 7 or 11 cigarettes or whether you smoked on a Thursday or a Friday, </t>
    </r>
    <r>
      <rPr>
        <b/>
        <sz val="12"/>
        <rFont val="Calibri"/>
        <family val="2"/>
      </rPr>
      <t xml:space="preserve">give it your </t>
    </r>
  </si>
  <si>
    <r>
      <t>best guess!</t>
    </r>
    <r>
      <rPr>
        <sz val="12"/>
        <rFont val="Calibri"/>
        <family val="2"/>
      </rPr>
      <t xml:space="preserve"> What is important is that 7 or 11 cigarettes is very different from 1 or 2 cigarettes or 25 cigarettes. The goal is to </t>
    </r>
  </si>
  <si>
    <t>get a sense of how frequently you used, how much you used, and your patterns of use.</t>
  </si>
  <si>
    <t>*If you have an appointment book you can use it to help you recall your cigarette/marijuana use.</t>
  </si>
  <si>
    <t xml:space="preserve">*If you have regular cigarette/marijuan use patterns you can use these to help you recall your use. For example, you may </t>
  </si>
  <si>
    <t xml:space="preserve">have a daily or weekend/weekday pattern, or use more in the summer or on trips, or you may use on Monday </t>
  </si>
  <si>
    <t>*Please keep in mind anniversaries, birthdays, hospitalizations, etc where your use increased or decreased.</t>
  </si>
  <si>
    <t>HOW TO ENTER IN AMOUNT OF CIGARETTES/JOINTS:</t>
  </si>
  <si>
    <t>*Start by entering the amount of cigarettes/joints in the highlighted box by using the number pad.</t>
  </si>
  <si>
    <t xml:space="preserve">*After you have entered the amount of cigarettes/joints in the first box, click the "Tab" key once and the next available day will become available. </t>
  </si>
  <si>
    <t xml:space="preserve">  Then LEFT click on "Clear Contents" and the day will no longer have any cigarettes/joints amount entered. Re-enter the correct amount of cigarettes/joints. </t>
  </si>
  <si>
    <t>46 Drinks</t>
  </si>
  <si>
    <t>47 Drinks</t>
  </si>
  <si>
    <t>48 Drinks</t>
  </si>
  <si>
    <t>49 Drinks</t>
  </si>
  <si>
    <t>50 Drinks</t>
  </si>
  <si>
    <t>51 Drinks</t>
  </si>
  <si>
    <t>52 Drinks</t>
  </si>
  <si>
    <t>53 Drinks</t>
  </si>
  <si>
    <t>54 Drinks</t>
  </si>
  <si>
    <t>55 Drinks</t>
  </si>
  <si>
    <t>56 Drinks</t>
  </si>
  <si>
    <t>57 Drinks</t>
  </si>
  <si>
    <t>58 Drinks</t>
  </si>
  <si>
    <t>59 Drinks</t>
  </si>
  <si>
    <t>60 Drinks</t>
  </si>
  <si>
    <t>Days of 46 DRINKS</t>
  </si>
  <si>
    <t>Days of 47 DRINKS</t>
  </si>
  <si>
    <t>Days of 48 DRINKS</t>
  </si>
  <si>
    <t>Days of 49 DRINKS</t>
  </si>
  <si>
    <t>Days of 50 DRINKS</t>
  </si>
  <si>
    <t>Days of 51 DRINKS</t>
  </si>
  <si>
    <t>Days of 52 DRINKS</t>
  </si>
  <si>
    <t>Days of 53 DRINKS</t>
  </si>
  <si>
    <t>Days of 54 DRINKS</t>
  </si>
  <si>
    <t>Days of 55 DRINKS</t>
  </si>
  <si>
    <t>Days of 56 DRINKS</t>
  </si>
  <si>
    <t>Days of 57 DRINKS</t>
  </si>
  <si>
    <t>Days of 58 DRINKS</t>
  </si>
  <si>
    <t>Days of 59 DRINKS</t>
  </si>
  <si>
    <t>Days of 60 DRINKS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</si>
</sst>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m/d"/>
    <numFmt numFmtId="165" formatCode="0.0"/>
    <numFmt numFmtId="166" formatCode="#,##0.0"/>
    <numFmt numFmtId="167" formatCode="m/d/yy;@"/>
    <numFmt numFmtId="168" formatCode="[$-409]d\-mmm;@"/>
    <numFmt numFmtId="169" formatCode="0.0%"/>
  </numFmts>
  <fonts count="52">
    <font>
      <sz val="10"/>
      <name val="Verdana"/>
    </font>
    <font>
      <sz val="10"/>
      <name val="Verdana"/>
      <family val="2"/>
    </font>
    <font>
      <u/>
      <sz val="10"/>
      <color indexed="12"/>
      <name val="Verdana"/>
      <family val="2"/>
    </font>
    <font>
      <b/>
      <sz val="9"/>
      <name val="Verdana"/>
      <family val="2"/>
    </font>
    <font>
      <b/>
      <u/>
      <sz val="11"/>
      <name val="Arial"/>
      <family val="2"/>
    </font>
    <font>
      <b/>
      <u/>
      <sz val="11"/>
      <name val="Geneva"/>
    </font>
    <font>
      <b/>
      <sz val="10"/>
      <name val="Arial"/>
      <family val="2"/>
    </font>
    <font>
      <sz val="10"/>
      <name val="Times New Roman"/>
      <family val="1"/>
    </font>
    <font>
      <sz val="8"/>
      <name val="Verdana"/>
      <family val="2"/>
    </font>
    <font>
      <b/>
      <u/>
      <sz val="10"/>
      <name val="Verdana"/>
      <family val="2"/>
    </font>
    <font>
      <sz val="11"/>
      <name val="Verdana"/>
      <family val="2"/>
    </font>
    <font>
      <b/>
      <sz val="11"/>
      <name val="Arial"/>
      <family val="2"/>
    </font>
    <font>
      <sz val="10"/>
      <name val="Verdana"/>
      <family val="2"/>
    </font>
    <font>
      <b/>
      <sz val="10"/>
      <name val="Verdana"/>
      <family val="2"/>
    </font>
    <font>
      <b/>
      <sz val="16"/>
      <name val="Verdana"/>
      <family val="2"/>
    </font>
    <font>
      <b/>
      <sz val="8"/>
      <name val="Verdana"/>
      <family val="2"/>
    </font>
    <font>
      <sz val="10"/>
      <name val="Calibri"/>
      <family val="2"/>
    </font>
    <font>
      <b/>
      <sz val="12"/>
      <name val="Calibri"/>
      <family val="2"/>
    </font>
    <font>
      <sz val="12"/>
      <name val="Calibri"/>
      <family val="2"/>
    </font>
    <font>
      <b/>
      <u/>
      <sz val="12"/>
      <name val="Calibri"/>
      <family val="2"/>
    </font>
    <font>
      <b/>
      <sz val="14"/>
      <name val="Calibri"/>
      <family val="2"/>
    </font>
    <font>
      <u/>
      <sz val="12"/>
      <name val="Calibri"/>
      <family val="2"/>
    </font>
    <font>
      <b/>
      <u/>
      <sz val="12"/>
      <name val="Verdana"/>
      <family val="2"/>
    </font>
    <font>
      <b/>
      <sz val="18"/>
      <name val="Calibri"/>
      <family val="2"/>
    </font>
    <font>
      <sz val="14"/>
      <name val="Calibri"/>
      <family val="2"/>
    </font>
    <font>
      <b/>
      <sz val="11"/>
      <color theme="0"/>
      <name val="Calibri"/>
      <family val="2"/>
      <scheme val="minor"/>
    </font>
    <font>
      <b/>
      <sz val="11"/>
      <color theme="1"/>
      <name val="Calibri"/>
      <family val="2"/>
      <scheme val="minor"/>
    </font>
    <font>
      <b/>
      <u/>
      <sz val="11"/>
      <color theme="1"/>
      <name val="Calibri"/>
      <family val="2"/>
      <scheme val="minor"/>
    </font>
    <font>
      <sz val="8"/>
      <color theme="1"/>
      <name val="Calibri"/>
      <family val="2"/>
      <scheme val="minor"/>
    </font>
    <font>
      <sz val="6"/>
      <color theme="1"/>
      <name val="Calibri"/>
      <family val="2"/>
      <scheme val="minor"/>
    </font>
    <font>
      <b/>
      <sz val="11"/>
      <name val="Calibri"/>
      <family val="2"/>
      <scheme val="minor"/>
    </font>
    <font>
      <sz val="10"/>
      <color theme="1"/>
      <name val="Verdana"/>
      <family val="2"/>
    </font>
    <font>
      <b/>
      <sz val="12"/>
      <color theme="1"/>
      <name val="Calibri"/>
      <family val="2"/>
      <scheme val="minor"/>
    </font>
    <font>
      <sz val="10"/>
      <color theme="1"/>
      <name val="Calibri"/>
      <family val="2"/>
      <scheme val="minor"/>
    </font>
    <font>
      <sz val="10"/>
      <color theme="0"/>
      <name val="Verdana"/>
      <family val="2"/>
    </font>
    <font>
      <sz val="10"/>
      <color theme="0"/>
      <name val="Times New Roman"/>
      <family val="1"/>
    </font>
    <font>
      <b/>
      <sz val="10"/>
      <color theme="0"/>
      <name val="Times New Roman"/>
      <family val="1"/>
    </font>
    <font>
      <b/>
      <sz val="8"/>
      <color theme="1"/>
      <name val="Calibri"/>
      <family val="2"/>
      <scheme val="minor"/>
    </font>
    <font>
      <sz val="10"/>
      <color rgb="FF000000"/>
      <name val="Verdana"/>
      <family val="2"/>
    </font>
    <font>
      <b/>
      <sz val="10"/>
      <color theme="0"/>
      <name val="Verdana"/>
      <family val="2"/>
    </font>
    <font>
      <sz val="10"/>
      <color theme="1"/>
      <name val="Times New Roman"/>
      <family val="1"/>
    </font>
    <font>
      <b/>
      <sz val="10"/>
      <color theme="1"/>
      <name val="Times New Roman"/>
      <family val="1"/>
    </font>
    <font>
      <b/>
      <sz val="12"/>
      <name val="Calibri"/>
      <family val="2"/>
      <scheme val="minor"/>
    </font>
    <font>
      <sz val="6"/>
      <name val="Calibri"/>
      <family val="2"/>
      <scheme val="minor"/>
    </font>
    <font>
      <sz val="8"/>
      <name val="Calibri"/>
      <family val="2"/>
      <scheme val="minor"/>
    </font>
    <font>
      <sz val="10"/>
      <name val="Calibri"/>
      <family val="2"/>
      <scheme val="minor"/>
    </font>
    <font>
      <sz val="11"/>
      <color theme="0"/>
      <name val="Calibri"/>
      <family val="2"/>
    </font>
    <font>
      <sz val="6"/>
      <color theme="0"/>
      <name val="Calibri"/>
      <family val="2"/>
      <scheme val="minor"/>
    </font>
    <font>
      <b/>
      <u/>
      <sz val="11"/>
      <color theme="0"/>
      <name val="Calibri"/>
      <family val="2"/>
      <scheme val="minor"/>
    </font>
    <font>
      <b/>
      <u/>
      <sz val="28"/>
      <color rgb="FFC00000"/>
      <name val="Calibri"/>
      <family val="2"/>
    </font>
    <font>
      <b/>
      <sz val="16"/>
      <name val="Calibri"/>
      <family val="2"/>
      <scheme val="minor"/>
    </font>
    <font>
      <b/>
      <u/>
      <sz val="18"/>
      <color theme="3"/>
      <name val="Calibri"/>
      <family val="2"/>
      <scheme val="minor"/>
    </font>
  </fonts>
  <fills count="12">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theme="1"/>
        <bgColor indexed="64"/>
      </patternFill>
    </fill>
    <fill>
      <patternFill patternType="solid">
        <fgColor rgb="FFFF0000"/>
        <bgColor indexed="64"/>
      </patternFill>
    </fill>
    <fill>
      <patternFill patternType="solid">
        <fgColor theme="0"/>
        <bgColor indexed="64"/>
      </patternFill>
    </fill>
    <fill>
      <patternFill patternType="solid">
        <fgColor rgb="FFFFFF00"/>
        <bgColor indexed="64"/>
      </patternFill>
    </fill>
    <fill>
      <patternFill patternType="solid">
        <fgColor theme="3" tint="0.39997558519241921"/>
        <bgColor indexed="64"/>
      </patternFill>
    </fill>
    <fill>
      <patternFill patternType="solid">
        <fgColor theme="0" tint="-0.34998626667073579"/>
        <bgColor indexed="64"/>
      </patternFill>
    </fill>
    <fill>
      <patternFill patternType="solid">
        <fgColor theme="8"/>
        <bgColor indexed="64"/>
      </patternFill>
    </fill>
    <fill>
      <patternFill patternType="solid">
        <fgColor theme="0" tint="-0.14999847407452621"/>
        <bgColor indexed="64"/>
      </patternFill>
    </fill>
  </fills>
  <borders count="33">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style="thin">
        <color auto="1"/>
      </left>
      <right/>
      <top/>
      <bottom style="thin">
        <color auto="1"/>
      </bottom>
      <diagonal/>
    </border>
    <border>
      <left style="thin">
        <color auto="1"/>
      </left>
      <right/>
      <top/>
      <bottom/>
      <diagonal/>
    </border>
    <border>
      <left style="thin">
        <color auto="1"/>
      </left>
      <right/>
      <top style="thin">
        <color auto="1"/>
      </top>
      <bottom style="medium">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style="medium">
        <color auto="1"/>
      </left>
      <right style="medium">
        <color auto="1"/>
      </right>
      <top style="thin">
        <color auto="1"/>
      </top>
      <bottom/>
      <diagonal/>
    </border>
    <border>
      <left style="medium">
        <color auto="1"/>
      </left>
      <right style="medium">
        <color auto="1"/>
      </right>
      <top/>
      <bottom style="medium">
        <color auto="1"/>
      </bottom>
      <diagonal/>
    </border>
    <border>
      <left style="thin">
        <color auto="1"/>
      </left>
      <right/>
      <top style="thin">
        <color auto="1"/>
      </top>
      <bottom/>
      <diagonal/>
    </border>
    <border>
      <left style="thin">
        <color auto="1"/>
      </left>
      <right style="thin">
        <color auto="1"/>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top style="medium">
        <color auto="1"/>
      </top>
      <bottom/>
      <diagonal/>
    </border>
    <border>
      <left/>
      <right/>
      <top style="medium">
        <color auto="1"/>
      </top>
      <bottom/>
      <diagonal/>
    </border>
    <border>
      <left/>
      <right/>
      <top style="medium">
        <color auto="1"/>
      </top>
      <bottom style="medium">
        <color auto="1"/>
      </bottom>
      <diagonal/>
    </border>
    <border>
      <left/>
      <right/>
      <top style="thin">
        <color auto="1"/>
      </top>
      <bottom style="thin">
        <color auto="1"/>
      </bottom>
      <diagonal/>
    </border>
  </borders>
  <cellStyleXfs count="2">
    <xf numFmtId="0" fontId="0" fillId="0" borderId="0"/>
    <xf numFmtId="0" fontId="2" fillId="0" borderId="0" applyNumberFormat="0" applyFill="0" applyBorder="0" applyAlignment="0" applyProtection="0">
      <alignment vertical="top"/>
      <protection locked="0"/>
    </xf>
  </cellStyleXfs>
  <cellXfs count="242">
    <xf numFmtId="0" fontId="0" fillId="0" borderId="0" xfId="0"/>
    <xf numFmtId="0" fontId="0" fillId="0" borderId="0" xfId="0" applyBorder="1"/>
    <xf numFmtId="0" fontId="3" fillId="2" borderId="0" xfId="0" applyFont="1" applyFill="1" applyProtection="1">
      <protection hidden="1"/>
    </xf>
    <xf numFmtId="0" fontId="7" fillId="2" borderId="0" xfId="0" applyFont="1" applyFill="1" applyAlignment="1" applyProtection="1">
      <alignment horizontal="center"/>
      <protection hidden="1"/>
    </xf>
    <xf numFmtId="0" fontId="0" fillId="0" borderId="0" xfId="0" applyProtection="1"/>
    <xf numFmtId="0" fontId="1" fillId="0" borderId="0" xfId="0" applyFont="1"/>
    <xf numFmtId="164" fontId="6" fillId="0" borderId="0" xfId="0" applyNumberFormat="1" applyFont="1" applyFill="1" applyBorder="1" applyAlignment="1">
      <alignment horizontal="center"/>
    </xf>
    <xf numFmtId="164" fontId="6" fillId="0" borderId="0" xfId="0" applyNumberFormat="1" applyFont="1" applyFill="1" applyAlignment="1">
      <alignment horizontal="center"/>
    </xf>
    <xf numFmtId="0" fontId="1" fillId="0" borderId="0" xfId="0" applyFont="1" applyProtection="1"/>
    <xf numFmtId="0" fontId="0" fillId="0" borderId="0" xfId="0" applyNumberFormat="1" applyProtection="1"/>
    <xf numFmtId="0" fontId="27" fillId="0" borderId="0" xfId="0" applyFont="1"/>
    <xf numFmtId="0" fontId="26" fillId="0" borderId="0" xfId="0" applyFont="1"/>
    <xf numFmtId="0" fontId="26" fillId="0" borderId="0" xfId="0" applyNumberFormat="1" applyFont="1"/>
    <xf numFmtId="0" fontId="26" fillId="0" borderId="0" xfId="0" applyNumberFormat="1" applyFont="1" applyFill="1" applyBorder="1"/>
    <xf numFmtId="0" fontId="26" fillId="0" borderId="0" xfId="0" applyNumberFormat="1" applyFont="1" applyFill="1" applyBorder="1" applyAlignment="1">
      <alignment wrapText="1"/>
    </xf>
    <xf numFmtId="0" fontId="28" fillId="0" borderId="0" xfId="0" applyNumberFormat="1" applyFont="1" applyFill="1" applyBorder="1" applyAlignment="1" applyProtection="1">
      <alignment horizontal="right" vertical="top"/>
    </xf>
    <xf numFmtId="168" fontId="29" fillId="0" borderId="0" xfId="0" applyNumberFormat="1" applyFont="1" applyBorder="1" applyAlignment="1">
      <alignment horizontal="left" vertical="top" wrapText="1"/>
    </xf>
    <xf numFmtId="2" fontId="0" fillId="0" borderId="0" xfId="0" applyNumberFormat="1" applyBorder="1" applyProtection="1">
      <protection locked="0"/>
    </xf>
    <xf numFmtId="2" fontId="28" fillId="0" borderId="0" xfId="0" applyNumberFormat="1" applyFont="1" applyFill="1" applyBorder="1" applyAlignment="1" applyProtection="1">
      <alignment horizontal="right"/>
    </xf>
    <xf numFmtId="0" fontId="12" fillId="0" borderId="0" xfId="0" applyFont="1" applyProtection="1">
      <protection hidden="1"/>
    </xf>
    <xf numFmtId="0" fontId="12" fillId="0" borderId="0" xfId="0" applyFont="1"/>
    <xf numFmtId="0" fontId="12" fillId="2" borderId="0" xfId="0" applyFont="1" applyFill="1" applyProtection="1">
      <protection hidden="1"/>
    </xf>
    <xf numFmtId="0" fontId="12" fillId="4" borderId="0" xfId="0" applyFont="1" applyFill="1"/>
    <xf numFmtId="0" fontId="12" fillId="0" borderId="0" xfId="0" applyFont="1" applyBorder="1"/>
    <xf numFmtId="0" fontId="12" fillId="5" borderId="0" xfId="0" applyFont="1" applyFill="1"/>
    <xf numFmtId="0" fontId="12" fillId="0" borderId="0" xfId="0" applyFont="1" applyBorder="1" applyAlignment="1">
      <alignment horizontal="center"/>
    </xf>
    <xf numFmtId="0" fontId="12" fillId="0" borderId="0" xfId="0" applyFont="1" applyBorder="1" applyAlignment="1">
      <alignment horizontal="center" wrapText="1"/>
    </xf>
    <xf numFmtId="10" fontId="12" fillId="0" borderId="0" xfId="0" applyNumberFormat="1" applyFont="1" applyBorder="1" applyAlignment="1">
      <alignment horizontal="center"/>
    </xf>
    <xf numFmtId="167" fontId="12" fillId="0" borderId="1" xfId="0" applyNumberFormat="1" applyFont="1" applyFill="1" applyBorder="1" applyAlignment="1" applyProtection="1">
      <alignment horizontal="center"/>
      <protection hidden="1"/>
    </xf>
    <xf numFmtId="168" fontId="0" fillId="0" borderId="0" xfId="0" applyNumberFormat="1" applyFont="1" applyFill="1" applyBorder="1" applyAlignment="1" applyProtection="1">
      <alignment horizontal="left"/>
    </xf>
    <xf numFmtId="168" fontId="0" fillId="0" borderId="0" xfId="0" applyNumberFormat="1" applyFill="1" applyBorder="1" applyAlignment="1" applyProtection="1">
      <alignment horizontal="left"/>
    </xf>
    <xf numFmtId="168" fontId="29" fillId="0" borderId="0" xfId="0" applyNumberFormat="1" applyFont="1" applyFill="1" applyBorder="1" applyAlignment="1">
      <alignment horizontal="left" vertical="top" wrapText="1"/>
    </xf>
    <xf numFmtId="1" fontId="26" fillId="0" borderId="2" xfId="0" applyNumberFormat="1" applyFont="1" applyBorder="1" applyProtection="1"/>
    <xf numFmtId="0" fontId="0" fillId="0" borderId="2" xfId="0" applyBorder="1" applyProtection="1"/>
    <xf numFmtId="1" fontId="12" fillId="0" borderId="1" xfId="0" applyNumberFormat="1" applyFont="1" applyFill="1" applyBorder="1" applyAlignment="1" applyProtection="1">
      <alignment horizontal="center"/>
      <protection hidden="1"/>
    </xf>
    <xf numFmtId="0" fontId="14" fillId="5" borderId="0" xfId="0" applyFont="1" applyFill="1" applyAlignment="1">
      <alignment horizontal="center" vertical="center"/>
    </xf>
    <xf numFmtId="0" fontId="13" fillId="0" borderId="0" xfId="0" applyFont="1" applyBorder="1" applyAlignment="1">
      <alignment horizontal="center"/>
    </xf>
    <xf numFmtId="0" fontId="15" fillId="0" borderId="0" xfId="0" applyFont="1" applyAlignment="1" applyProtection="1">
      <alignment horizontal="center" wrapText="1"/>
    </xf>
    <xf numFmtId="0" fontId="30" fillId="0" borderId="2" xfId="0" applyFont="1" applyBorder="1" applyAlignment="1" applyProtection="1">
      <alignment horizontal="right"/>
    </xf>
    <xf numFmtId="1" fontId="7" fillId="2" borderId="3" xfId="0" applyNumberFormat="1" applyFont="1" applyFill="1" applyBorder="1" applyAlignment="1" applyProtection="1">
      <alignment horizontal="center"/>
      <protection hidden="1"/>
    </xf>
    <xf numFmtId="10" fontId="7" fillId="0" borderId="3" xfId="0" applyNumberFormat="1" applyFont="1" applyBorder="1" applyAlignment="1" applyProtection="1">
      <alignment horizontal="center"/>
      <protection hidden="1"/>
    </xf>
    <xf numFmtId="166" fontId="7" fillId="2" borderId="3" xfId="0" applyNumberFormat="1" applyFont="1" applyFill="1" applyBorder="1" applyAlignment="1" applyProtection="1">
      <alignment horizontal="center"/>
      <protection hidden="1"/>
    </xf>
    <xf numFmtId="1" fontId="7" fillId="0" borderId="3" xfId="0" applyNumberFormat="1" applyFont="1" applyBorder="1" applyAlignment="1">
      <alignment horizontal="center"/>
    </xf>
    <xf numFmtId="2" fontId="7" fillId="0" borderId="3" xfId="0" applyNumberFormat="1" applyFont="1" applyBorder="1" applyAlignment="1" applyProtection="1">
      <alignment horizontal="center"/>
      <protection hidden="1"/>
    </xf>
    <xf numFmtId="2" fontId="7" fillId="2" borderId="3" xfId="0" applyNumberFormat="1" applyFont="1" applyFill="1" applyBorder="1" applyAlignment="1" applyProtection="1">
      <alignment horizontal="center"/>
      <protection hidden="1"/>
    </xf>
    <xf numFmtId="0" fontId="13" fillId="0" borderId="4" xfId="0" applyFont="1" applyFill="1" applyBorder="1" applyProtection="1"/>
    <xf numFmtId="0" fontId="13" fillId="0" borderId="4" xfId="0" applyFont="1" applyFill="1" applyBorder="1" applyAlignment="1" applyProtection="1">
      <alignment horizontal="center"/>
    </xf>
    <xf numFmtId="0" fontId="13" fillId="0" borderId="4" xfId="0" applyFont="1" applyFill="1" applyBorder="1" applyAlignment="1" applyProtection="1">
      <alignment horizontal="center" wrapText="1"/>
    </xf>
    <xf numFmtId="0" fontId="6" fillId="0" borderId="1" xfId="1" applyFont="1" applyFill="1" applyBorder="1" applyAlignment="1" applyProtection="1">
      <alignment horizontal="center"/>
    </xf>
    <xf numFmtId="0" fontId="6" fillId="0" borderId="4" xfId="1" applyFont="1" applyFill="1" applyBorder="1" applyAlignment="1" applyProtection="1">
      <alignment horizontal="center"/>
    </xf>
    <xf numFmtId="1" fontId="31" fillId="0" borderId="4" xfId="0" applyNumberFormat="1" applyFont="1" applyFill="1" applyBorder="1" applyAlignment="1" applyProtection="1">
      <alignment horizontal="center" vertical="center" wrapText="1"/>
      <protection locked="0"/>
    </xf>
    <xf numFmtId="0" fontId="13" fillId="0" borderId="5" xfId="0" applyFont="1" applyBorder="1" applyProtection="1">
      <protection hidden="1"/>
    </xf>
    <xf numFmtId="0" fontId="12" fillId="0" borderId="6" xfId="0" applyFont="1" applyBorder="1" applyAlignment="1">
      <alignment horizontal="right"/>
    </xf>
    <xf numFmtId="2" fontId="12" fillId="0" borderId="7" xfId="0" applyNumberFormat="1" applyFont="1" applyBorder="1" applyAlignment="1">
      <alignment horizontal="right" vertical="center"/>
    </xf>
    <xf numFmtId="0" fontId="12" fillId="0" borderId="8" xfId="0" applyFont="1" applyBorder="1" applyAlignment="1">
      <alignment horizontal="right"/>
    </xf>
    <xf numFmtId="2" fontId="12" fillId="0" borderId="9" xfId="0" applyNumberFormat="1" applyFont="1" applyBorder="1" applyAlignment="1">
      <alignment horizontal="right" vertical="center"/>
    </xf>
    <xf numFmtId="1" fontId="31" fillId="0" borderId="10" xfId="0" applyNumberFormat="1" applyFont="1" applyFill="1" applyBorder="1" applyAlignment="1" applyProtection="1">
      <alignment horizontal="center" vertical="center" wrapText="1"/>
      <protection locked="0"/>
    </xf>
    <xf numFmtId="0" fontId="9" fillId="0" borderId="0" xfId="0" applyFont="1" applyBorder="1" applyAlignment="1">
      <alignment horizontal="center"/>
    </xf>
    <xf numFmtId="0" fontId="32" fillId="0" borderId="0" xfId="0" applyNumberFormat="1" applyFont="1" applyFill="1" applyBorder="1" applyAlignment="1" applyProtection="1">
      <alignment horizontal="center" vertical="top"/>
    </xf>
    <xf numFmtId="0" fontId="29" fillId="0" borderId="0" xfId="0" applyNumberFormat="1" applyFont="1" applyFill="1" applyBorder="1" applyAlignment="1">
      <alignment horizontal="left" vertical="top" wrapText="1"/>
    </xf>
    <xf numFmtId="168" fontId="33" fillId="0" borderId="0" xfId="0" applyNumberFormat="1" applyFont="1" applyFill="1" applyBorder="1" applyAlignment="1">
      <alignment horizontal="center" vertical="center" wrapText="1"/>
    </xf>
    <xf numFmtId="2" fontId="33" fillId="0" borderId="0" xfId="0" applyNumberFormat="1" applyFont="1" applyFill="1" applyBorder="1" applyAlignment="1" applyProtection="1">
      <alignment horizontal="center" vertical="center"/>
    </xf>
    <xf numFmtId="1" fontId="31" fillId="0" borderId="0" xfId="0" applyNumberFormat="1" applyFont="1" applyFill="1" applyBorder="1" applyAlignment="1" applyProtection="1">
      <alignment horizontal="center" vertical="center" wrapText="1"/>
      <protection locked="0"/>
    </xf>
    <xf numFmtId="1" fontId="7" fillId="0" borderId="3" xfId="0" applyNumberFormat="1" applyFont="1" applyFill="1" applyBorder="1" applyAlignment="1">
      <alignment horizontal="center"/>
    </xf>
    <xf numFmtId="2" fontId="12" fillId="0" borderId="7" xfId="0" applyNumberFormat="1" applyFont="1" applyFill="1" applyBorder="1" applyAlignment="1">
      <alignment horizontal="right" vertical="center"/>
    </xf>
    <xf numFmtId="0" fontId="6" fillId="0" borderId="1" xfId="1" applyFont="1" applyFill="1" applyBorder="1" applyAlignment="1" applyProtection="1">
      <alignment horizontal="center" wrapText="1"/>
    </xf>
    <xf numFmtId="0" fontId="0" fillId="0" borderId="0" xfId="0" applyBorder="1" applyProtection="1"/>
    <xf numFmtId="0" fontId="0" fillId="0" borderId="0" xfId="0" applyBorder="1" applyAlignment="1">
      <alignment wrapText="1"/>
    </xf>
    <xf numFmtId="0" fontId="27" fillId="0" borderId="0" xfId="0" applyFont="1" applyBorder="1"/>
    <xf numFmtId="0" fontId="26" fillId="0" borderId="0" xfId="0" applyFont="1" applyBorder="1"/>
    <xf numFmtId="0" fontId="26" fillId="0" borderId="0" xfId="0" applyNumberFormat="1" applyFont="1" applyBorder="1"/>
    <xf numFmtId="0" fontId="16" fillId="2" borderId="0" xfId="0" applyFont="1" applyFill="1" applyProtection="1">
      <protection hidden="1"/>
    </xf>
    <xf numFmtId="0" fontId="18" fillId="0" borderId="0" xfId="0" applyFont="1" applyAlignment="1" applyProtection="1">
      <alignment horizontal="left" indent="2"/>
      <protection hidden="1"/>
    </xf>
    <xf numFmtId="0" fontId="17" fillId="0" borderId="0" xfId="0" applyFont="1" applyAlignment="1" applyProtection="1">
      <alignment horizontal="left"/>
      <protection hidden="1"/>
    </xf>
    <xf numFmtId="0" fontId="17" fillId="0" borderId="0" xfId="0" applyFont="1" applyProtection="1">
      <protection hidden="1"/>
    </xf>
    <xf numFmtId="0" fontId="18" fillId="2" borderId="0" xfId="0" applyFont="1" applyFill="1" applyProtection="1">
      <protection hidden="1"/>
    </xf>
    <xf numFmtId="0" fontId="21" fillId="2" borderId="0" xfId="0" applyFont="1" applyFill="1" applyProtection="1">
      <protection hidden="1"/>
    </xf>
    <xf numFmtId="0" fontId="18" fillId="0" borderId="0" xfId="0" applyFont="1" applyProtection="1">
      <protection hidden="1"/>
    </xf>
    <xf numFmtId="0" fontId="17" fillId="2" borderId="0" xfId="0" applyFont="1" applyFill="1" applyProtection="1">
      <protection hidden="1"/>
    </xf>
    <xf numFmtId="0" fontId="18" fillId="0" borderId="0" xfId="0" applyFont="1" applyFill="1"/>
    <xf numFmtId="0" fontId="20" fillId="2" borderId="0" xfId="0" applyFont="1" applyFill="1" applyProtection="1">
      <protection hidden="1"/>
    </xf>
    <xf numFmtId="0" fontId="16" fillId="6" borderId="0" xfId="0" applyFont="1" applyFill="1" applyProtection="1">
      <protection hidden="1"/>
    </xf>
    <xf numFmtId="0" fontId="16" fillId="0" borderId="0" xfId="0" applyFont="1" applyFill="1" applyProtection="1">
      <protection hidden="1"/>
    </xf>
    <xf numFmtId="0" fontId="18" fillId="6" borderId="0" xfId="0" applyFont="1" applyFill="1" applyAlignment="1" applyProtection="1">
      <alignment horizontal="left" indent="2"/>
      <protection hidden="1"/>
    </xf>
    <xf numFmtId="0" fontId="22" fillId="0" borderId="0" xfId="0" applyFont="1" applyFill="1" applyAlignment="1"/>
    <xf numFmtId="0" fontId="34" fillId="2" borderId="0" xfId="0" applyFont="1" applyFill="1" applyProtection="1">
      <protection hidden="1"/>
    </xf>
    <xf numFmtId="0" fontId="34" fillId="0" borderId="0" xfId="0" applyFont="1" applyProtection="1"/>
    <xf numFmtId="1" fontId="35" fillId="2" borderId="0" xfId="0" applyNumberFormat="1" applyFont="1" applyFill="1" applyBorder="1" applyAlignment="1" applyProtection="1">
      <alignment horizontal="center" vertical="center"/>
      <protection hidden="1"/>
    </xf>
    <xf numFmtId="1" fontId="35" fillId="2" borderId="0" xfId="0" applyNumberFormat="1" applyFont="1" applyFill="1" applyAlignment="1" applyProtection="1">
      <alignment horizontal="center" vertical="center"/>
      <protection hidden="1"/>
    </xf>
    <xf numFmtId="1" fontId="36" fillId="2" borderId="0" xfId="0" applyNumberFormat="1" applyFont="1" applyFill="1" applyAlignment="1" applyProtection="1">
      <alignment horizontal="center" vertical="center"/>
      <protection hidden="1"/>
    </xf>
    <xf numFmtId="0" fontId="34" fillId="0" borderId="0" xfId="0" applyNumberFormat="1" applyFont="1" applyProtection="1"/>
    <xf numFmtId="0" fontId="34" fillId="0" borderId="0" xfId="0" applyFont="1" applyBorder="1"/>
    <xf numFmtId="1" fontId="31" fillId="0" borderId="11"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top"/>
    </xf>
    <xf numFmtId="0" fontId="37" fillId="0" borderId="12" xfId="0" applyNumberFormat="1" applyFont="1" applyFill="1" applyBorder="1" applyAlignment="1" applyProtection="1">
      <alignment horizontal="center" vertical="top"/>
    </xf>
    <xf numFmtId="0" fontId="15" fillId="0" borderId="13" xfId="0" applyNumberFormat="1" applyFont="1" applyFill="1" applyBorder="1" applyAlignment="1" applyProtection="1">
      <alignment horizontal="center" vertical="center"/>
    </xf>
    <xf numFmtId="1" fontId="31" fillId="0" borderId="12" xfId="0" applyNumberFormat="1" applyFont="1" applyFill="1" applyBorder="1" applyAlignment="1" applyProtection="1">
      <alignment horizontal="center" vertical="center" wrapText="1"/>
      <protection locked="0"/>
    </xf>
    <xf numFmtId="0" fontId="15" fillId="0" borderId="14" xfId="0" applyNumberFormat="1" applyFont="1" applyFill="1" applyBorder="1" applyAlignment="1" applyProtection="1">
      <alignment horizontal="center" vertical="center"/>
    </xf>
    <xf numFmtId="0" fontId="31" fillId="0" borderId="0" xfId="0" applyFont="1" applyProtection="1"/>
    <xf numFmtId="0" fontId="38" fillId="0" borderId="0" xfId="0" applyFont="1" applyAlignment="1">
      <alignment horizontal="left" readingOrder="1"/>
    </xf>
    <xf numFmtId="1" fontId="31" fillId="0" borderId="15" xfId="0" applyNumberFormat="1" applyFont="1" applyFill="1" applyBorder="1" applyAlignment="1" applyProtection="1">
      <alignment horizontal="center" vertical="center" wrapText="1"/>
      <protection locked="0"/>
    </xf>
    <xf numFmtId="0" fontId="0" fillId="6" borderId="0" xfId="0" applyFill="1"/>
    <xf numFmtId="0" fontId="13" fillId="0" borderId="0" xfId="0" applyFont="1"/>
    <xf numFmtId="14" fontId="0" fillId="0" borderId="0" xfId="0" applyNumberFormat="1"/>
    <xf numFmtId="0" fontId="39" fillId="2" borderId="0" xfId="0" applyFont="1" applyFill="1" applyBorder="1" applyAlignment="1" applyProtection="1">
      <alignment horizontal="center"/>
      <protection hidden="1"/>
    </xf>
    <xf numFmtId="0" fontId="39" fillId="2" borderId="0" xfId="0" applyFont="1" applyFill="1" applyBorder="1" applyProtection="1">
      <protection hidden="1"/>
    </xf>
    <xf numFmtId="0" fontId="39" fillId="2" borderId="0" xfId="0" applyFont="1" applyFill="1" applyProtection="1">
      <protection hidden="1"/>
    </xf>
    <xf numFmtId="0" fontId="39" fillId="0" borderId="0" xfId="0" applyFont="1" applyFill="1" applyBorder="1" applyAlignment="1" applyProtection="1">
      <alignment horizontal="center"/>
      <protection hidden="1"/>
    </xf>
    <xf numFmtId="0" fontId="39" fillId="0" borderId="0" xfId="0" applyFont="1" applyProtection="1"/>
    <xf numFmtId="0" fontId="10" fillId="7" borderId="1" xfId="0" applyFont="1" applyFill="1" applyBorder="1" applyAlignment="1" applyProtection="1">
      <alignment horizontal="center"/>
    </xf>
    <xf numFmtId="167" fontId="12" fillId="7" borderId="1" xfId="0" applyNumberFormat="1" applyFont="1" applyFill="1" applyBorder="1" applyAlignment="1" applyProtection="1">
      <alignment horizontal="center"/>
    </xf>
    <xf numFmtId="0" fontId="12" fillId="7" borderId="1" xfId="0" applyNumberFormat="1" applyFont="1" applyFill="1" applyBorder="1" applyAlignment="1" applyProtection="1">
      <alignment horizontal="center"/>
    </xf>
    <xf numFmtId="0" fontId="31" fillId="0" borderId="0" xfId="0" applyNumberFormat="1" applyFont="1" applyFill="1" applyBorder="1" applyProtection="1"/>
    <xf numFmtId="1" fontId="40" fillId="2" borderId="0" xfId="0" applyNumberFormat="1" applyFont="1" applyFill="1" applyAlignment="1" applyProtection="1">
      <alignment horizontal="center" vertical="center"/>
      <protection hidden="1"/>
    </xf>
    <xf numFmtId="1" fontId="41" fillId="2" borderId="0" xfId="0" applyNumberFormat="1" applyFont="1" applyFill="1" applyAlignment="1" applyProtection="1">
      <alignment horizontal="center" vertical="center"/>
      <protection hidden="1"/>
    </xf>
    <xf numFmtId="0" fontId="31" fillId="0" borderId="0" xfId="0" applyFont="1"/>
    <xf numFmtId="0" fontId="31" fillId="0" borderId="0" xfId="0" applyFont="1" applyBorder="1"/>
    <xf numFmtId="0" fontId="31" fillId="0" borderId="0" xfId="0" applyFont="1" applyBorder="1" applyAlignment="1">
      <alignment wrapText="1"/>
    </xf>
    <xf numFmtId="0" fontId="31" fillId="0" borderId="0" xfId="0" applyFont="1" applyBorder="1" applyProtection="1"/>
    <xf numFmtId="167" fontId="13" fillId="0" borderId="16" xfId="0" applyNumberFormat="1" applyFont="1" applyBorder="1" applyAlignment="1" applyProtection="1">
      <alignment horizontal="center"/>
    </xf>
    <xf numFmtId="167" fontId="13" fillId="0" borderId="17" xfId="0" applyNumberFormat="1" applyFont="1" applyBorder="1" applyAlignment="1" applyProtection="1">
      <alignment horizontal="center"/>
    </xf>
    <xf numFmtId="14" fontId="0" fillId="0" borderId="1" xfId="0" applyNumberFormat="1" applyFill="1" applyBorder="1" applyProtection="1"/>
    <xf numFmtId="0" fontId="6" fillId="0" borderId="4" xfId="0" applyFont="1" applyFill="1" applyBorder="1" applyAlignment="1" applyProtection="1">
      <alignment horizontal="center"/>
    </xf>
    <xf numFmtId="0" fontId="13" fillId="0" borderId="1" xfId="0" applyFont="1" applyFill="1" applyBorder="1" applyAlignment="1" applyProtection="1">
      <alignment horizontal="center"/>
    </xf>
    <xf numFmtId="1" fontId="13" fillId="0" borderId="1" xfId="0" applyNumberFormat="1" applyFont="1" applyFill="1" applyBorder="1" applyAlignment="1" applyProtection="1">
      <alignment horizontal="center"/>
    </xf>
    <xf numFmtId="0" fontId="12" fillId="0" borderId="1" xfId="0" applyFont="1" applyFill="1" applyBorder="1" applyAlignment="1" applyProtection="1">
      <alignment vertical="center"/>
    </xf>
    <xf numFmtId="14" fontId="12" fillId="0" borderId="0" xfId="0" applyNumberFormat="1" applyFont="1" applyAlignment="1">
      <alignment horizontal="center" vertical="center"/>
    </xf>
    <xf numFmtId="168" fontId="13" fillId="8" borderId="4" xfId="0" applyNumberFormat="1" applyFont="1" applyFill="1" applyBorder="1" applyAlignment="1" applyProtection="1">
      <alignment horizontal="left"/>
    </xf>
    <xf numFmtId="168" fontId="13" fillId="8" borderId="10" xfId="0" applyNumberFormat="1" applyFont="1" applyFill="1" applyBorder="1" applyAlignment="1" applyProtection="1">
      <alignment horizontal="left"/>
    </xf>
    <xf numFmtId="168" fontId="13" fillId="8" borderId="11" xfId="0" applyNumberFormat="1" applyFont="1" applyFill="1" applyBorder="1" applyAlignment="1" applyProtection="1">
      <alignment horizontal="left"/>
    </xf>
    <xf numFmtId="168" fontId="0" fillId="8" borderId="18" xfId="0" applyNumberFormat="1" applyFill="1" applyBorder="1" applyProtection="1"/>
    <xf numFmtId="168" fontId="29" fillId="8" borderId="10" xfId="0" applyNumberFormat="1" applyFont="1" applyFill="1" applyBorder="1" applyAlignment="1">
      <alignment horizontal="left" vertical="top" wrapText="1"/>
    </xf>
    <xf numFmtId="168" fontId="29" fillId="8" borderId="18" xfId="0" applyNumberFormat="1" applyFont="1" applyFill="1" applyBorder="1" applyAlignment="1">
      <alignment horizontal="left" vertical="top" wrapText="1"/>
    </xf>
    <xf numFmtId="168" fontId="29" fillId="8" borderId="19" xfId="0" applyNumberFormat="1" applyFont="1" applyFill="1" applyBorder="1" applyAlignment="1">
      <alignment horizontal="left" vertical="top" wrapText="1"/>
    </xf>
    <xf numFmtId="168" fontId="0" fillId="8" borderId="19" xfId="0" applyNumberFormat="1" applyFill="1" applyBorder="1" applyProtection="1"/>
    <xf numFmtId="168" fontId="13" fillId="8" borderId="1" xfId="0" applyNumberFormat="1" applyFont="1" applyFill="1" applyBorder="1" applyAlignment="1" applyProtection="1">
      <alignment horizontal="left"/>
    </xf>
    <xf numFmtId="164" fontId="6" fillId="8" borderId="20" xfId="0" applyNumberFormat="1" applyFont="1" applyFill="1" applyBorder="1" applyAlignment="1" applyProtection="1">
      <alignment horizontal="center"/>
    </xf>
    <xf numFmtId="164" fontId="6" fillId="8" borderId="21" xfId="0" applyNumberFormat="1" applyFont="1" applyFill="1" applyBorder="1" applyAlignment="1" applyProtection="1">
      <alignment horizontal="center"/>
    </xf>
    <xf numFmtId="168" fontId="13" fillId="8" borderId="19" xfId="0" applyNumberFormat="1" applyFont="1" applyFill="1" applyBorder="1" applyAlignment="1" applyProtection="1">
      <alignment horizontal="left"/>
    </xf>
    <xf numFmtId="0" fontId="32" fillId="9" borderId="22" xfId="0" applyFont="1" applyFill="1" applyBorder="1" applyAlignment="1" applyProtection="1">
      <alignment horizontal="center"/>
    </xf>
    <xf numFmtId="14" fontId="32" fillId="9" borderId="22" xfId="0" applyNumberFormat="1" applyFont="1" applyFill="1" applyBorder="1" applyAlignment="1" applyProtection="1">
      <alignment horizontal="center"/>
    </xf>
    <xf numFmtId="0" fontId="32" fillId="9" borderId="23" xfId="0" applyFont="1" applyFill="1" applyBorder="1" applyAlignment="1" applyProtection="1">
      <alignment horizontal="center"/>
    </xf>
    <xf numFmtId="0" fontId="12" fillId="0" borderId="1" xfId="0" applyFont="1" applyFill="1" applyBorder="1" applyAlignment="1" applyProtection="1">
      <alignment horizontal="left" vertical="center"/>
    </xf>
    <xf numFmtId="14" fontId="0" fillId="7" borderId="1" xfId="0" applyNumberFormat="1" applyFill="1" applyBorder="1" applyAlignment="1" applyProtection="1">
      <alignment horizontal="center" vertical="center"/>
    </xf>
    <xf numFmtId="14" fontId="0" fillId="7" borderId="18" xfId="0" applyNumberFormat="1" applyFill="1" applyBorder="1" applyAlignment="1" applyProtection="1">
      <alignment horizontal="center" vertical="center"/>
    </xf>
    <xf numFmtId="168" fontId="13" fillId="8" borderId="24" xfId="0" applyNumberFormat="1" applyFont="1" applyFill="1" applyBorder="1" applyAlignment="1" applyProtection="1">
      <alignment horizontal="left"/>
    </xf>
    <xf numFmtId="2" fontId="28" fillId="8" borderId="10" xfId="0" applyNumberFormat="1" applyFont="1" applyFill="1" applyBorder="1" applyAlignment="1" applyProtection="1">
      <alignment horizontal="right"/>
    </xf>
    <xf numFmtId="2" fontId="28" fillId="8" borderId="12" xfId="0" applyNumberFormat="1" applyFont="1" applyFill="1" applyBorder="1" applyAlignment="1" applyProtection="1">
      <alignment horizontal="right"/>
    </xf>
    <xf numFmtId="168" fontId="33" fillId="8" borderId="19" xfId="0" applyNumberFormat="1" applyFont="1" applyFill="1" applyBorder="1" applyAlignment="1">
      <alignment horizontal="center" vertical="center" wrapText="1"/>
    </xf>
    <xf numFmtId="168" fontId="33" fillId="8" borderId="25" xfId="0" applyNumberFormat="1" applyFont="1" applyFill="1" applyBorder="1" applyAlignment="1">
      <alignment horizontal="center" vertical="center" wrapText="1"/>
    </xf>
    <xf numFmtId="168" fontId="33" fillId="8" borderId="10" xfId="0" applyNumberFormat="1" applyFont="1" applyFill="1" applyBorder="1" applyAlignment="1">
      <alignment horizontal="center" vertical="center" wrapText="1"/>
    </xf>
    <xf numFmtId="2" fontId="33" fillId="8" borderId="18" xfId="0" applyNumberFormat="1" applyFont="1" applyFill="1" applyBorder="1" applyAlignment="1" applyProtection="1">
      <alignment horizontal="center" vertical="center"/>
    </xf>
    <xf numFmtId="2" fontId="28" fillId="8" borderId="25" xfId="0" applyNumberFormat="1" applyFont="1" applyFill="1" applyBorder="1" applyAlignment="1" applyProtection="1">
      <alignment horizontal="right"/>
    </xf>
    <xf numFmtId="2" fontId="28" fillId="8" borderId="18" xfId="0" applyNumberFormat="1" applyFont="1" applyFill="1" applyBorder="1" applyAlignment="1" applyProtection="1">
      <alignment horizontal="right"/>
    </xf>
    <xf numFmtId="1" fontId="12" fillId="0" borderId="4" xfId="0" applyNumberFormat="1" applyFont="1" applyFill="1" applyBorder="1" applyAlignment="1" applyProtection="1">
      <alignment horizontal="center" vertical="center" wrapText="1"/>
      <protection locked="0"/>
    </xf>
    <xf numFmtId="164" fontId="11" fillId="0" borderId="18" xfId="0" applyNumberFormat="1" applyFont="1" applyFill="1" applyBorder="1" applyAlignment="1" applyProtection="1">
      <alignment horizontal="left"/>
      <protection hidden="1"/>
    </xf>
    <xf numFmtId="164" fontId="11" fillId="0" borderId="25" xfId="0" applyNumberFormat="1" applyFont="1" applyFill="1" applyBorder="1" applyAlignment="1" applyProtection="1">
      <alignment horizontal="center"/>
      <protection hidden="1"/>
    </xf>
    <xf numFmtId="164" fontId="6" fillId="0" borderId="25" xfId="0" applyNumberFormat="1" applyFont="1" applyFill="1" applyBorder="1" applyAlignment="1" applyProtection="1">
      <alignment horizontal="center"/>
      <protection hidden="1"/>
    </xf>
    <xf numFmtId="164" fontId="6" fillId="0" borderId="25" xfId="0" applyNumberFormat="1" applyFont="1" applyFill="1" applyBorder="1" applyAlignment="1" applyProtection="1">
      <alignment horizontal="left"/>
      <protection hidden="1"/>
    </xf>
    <xf numFmtId="164" fontId="6" fillId="0" borderId="26" xfId="0" applyNumberFormat="1" applyFont="1" applyFill="1" applyBorder="1" applyAlignment="1" applyProtection="1">
      <alignment horizontal="left"/>
      <protection hidden="1"/>
    </xf>
    <xf numFmtId="0" fontId="1" fillId="2" borderId="0" xfId="0" applyFont="1" applyFill="1" applyProtection="1">
      <protection hidden="1"/>
    </xf>
    <xf numFmtId="0" fontId="1" fillId="0" borderId="0" xfId="0" applyFont="1" applyProtection="1">
      <protection hidden="1"/>
    </xf>
    <xf numFmtId="0" fontId="1" fillId="0" borderId="0" xfId="0" applyFont="1" applyFill="1" applyAlignment="1"/>
    <xf numFmtId="0" fontId="13" fillId="7" borderId="27" xfId="0" applyFont="1" applyFill="1" applyBorder="1" applyAlignment="1">
      <alignment horizontal="center"/>
    </xf>
    <xf numFmtId="0" fontId="13" fillId="0" borderId="5" xfId="0" applyFont="1" applyBorder="1" applyAlignment="1" applyProtection="1">
      <alignment horizontal="center"/>
      <protection hidden="1"/>
    </xf>
    <xf numFmtId="0" fontId="13" fillId="0" borderId="28" xfId="0" applyFont="1" applyBorder="1" applyAlignment="1" applyProtection="1">
      <alignment horizontal="center" wrapText="1"/>
      <protection hidden="1"/>
    </xf>
    <xf numFmtId="165" fontId="7" fillId="2" borderId="3" xfId="0" applyNumberFormat="1" applyFont="1" applyFill="1" applyBorder="1" applyAlignment="1" applyProtection="1">
      <alignment horizontal="center"/>
      <protection hidden="1"/>
    </xf>
    <xf numFmtId="169" fontId="7" fillId="0" borderId="3" xfId="0" applyNumberFormat="1" applyFont="1" applyBorder="1" applyAlignment="1" applyProtection="1">
      <alignment horizontal="center"/>
      <protection hidden="1"/>
    </xf>
    <xf numFmtId="165" fontId="7" fillId="0" borderId="3" xfId="0" applyNumberFormat="1" applyFont="1" applyBorder="1" applyAlignment="1" applyProtection="1">
      <alignment horizontal="center"/>
      <protection hidden="1"/>
    </xf>
    <xf numFmtId="0" fontId="1" fillId="0" borderId="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top"/>
    </xf>
    <xf numFmtId="1" fontId="7" fillId="2" borderId="0" xfId="0" applyNumberFormat="1" applyFont="1" applyFill="1" applyBorder="1" applyAlignment="1" applyProtection="1">
      <alignment horizontal="center" vertical="center"/>
      <protection hidden="1"/>
    </xf>
    <xf numFmtId="0" fontId="1" fillId="0" borderId="0" xfId="0" applyNumberFormat="1" applyFont="1" applyFill="1" applyBorder="1" applyAlignment="1" applyProtection="1">
      <alignment horizontal="left"/>
    </xf>
    <xf numFmtId="0" fontId="43" fillId="0" borderId="0" xfId="0" applyNumberFormat="1" applyFont="1" applyFill="1" applyBorder="1" applyAlignment="1">
      <alignment horizontal="left" vertical="top" wrapText="1"/>
    </xf>
    <xf numFmtId="0" fontId="1" fillId="0" borderId="0" xfId="0" applyNumberFormat="1" applyFont="1" applyFill="1" applyBorder="1" applyProtection="1"/>
    <xf numFmtId="0" fontId="44" fillId="0" borderId="0" xfId="0" applyNumberFormat="1" applyFont="1" applyFill="1" applyBorder="1" applyAlignment="1" applyProtection="1">
      <alignment horizontal="right"/>
    </xf>
    <xf numFmtId="0" fontId="45" fillId="0" borderId="0" xfId="0" applyNumberFormat="1" applyFont="1" applyFill="1" applyBorder="1" applyAlignment="1">
      <alignment horizontal="center" vertical="center" wrapText="1"/>
    </xf>
    <xf numFmtId="0" fontId="45" fillId="0" borderId="0" xfId="0" applyNumberFormat="1" applyFont="1" applyFill="1" applyBorder="1" applyAlignment="1" applyProtection="1">
      <alignment horizontal="center" vertical="center"/>
    </xf>
    <xf numFmtId="168" fontId="43" fillId="0" borderId="0" xfId="0" applyNumberFormat="1" applyFont="1" applyBorder="1" applyAlignment="1">
      <alignment horizontal="left" vertical="top" wrapText="1"/>
    </xf>
    <xf numFmtId="2" fontId="44" fillId="0" borderId="0" xfId="0" applyNumberFormat="1" applyFont="1" applyFill="1" applyBorder="1" applyAlignment="1" applyProtection="1">
      <alignment horizontal="right"/>
    </xf>
    <xf numFmtId="0" fontId="44" fillId="0" borderId="0" xfId="0" applyNumberFormat="1" applyFont="1" applyFill="1" applyBorder="1" applyAlignment="1" applyProtection="1">
      <alignment horizontal="right" vertical="top"/>
    </xf>
    <xf numFmtId="2" fontId="1" fillId="0" borderId="0" xfId="0" applyNumberFormat="1" applyFont="1" applyBorder="1" applyProtection="1">
      <protection locked="0"/>
    </xf>
    <xf numFmtId="168" fontId="1" fillId="0" borderId="0" xfId="0" applyNumberFormat="1" applyFont="1" applyBorder="1" applyAlignment="1" applyProtection="1">
      <alignment horizontal="left"/>
    </xf>
    <xf numFmtId="168" fontId="1" fillId="0" borderId="0" xfId="0" applyNumberFormat="1" applyFont="1" applyFill="1" applyBorder="1" applyAlignment="1" applyProtection="1">
      <alignment horizontal="left"/>
    </xf>
    <xf numFmtId="0" fontId="30" fillId="0" borderId="0" xfId="0" applyFont="1" applyFill="1" applyBorder="1" applyAlignment="1" applyProtection="1">
      <alignment horizontal="center"/>
    </xf>
    <xf numFmtId="14" fontId="30" fillId="0" borderId="0" xfId="0" applyNumberFormat="1" applyFont="1" applyFill="1" applyBorder="1" applyAlignment="1" applyProtection="1">
      <alignment horizontal="center"/>
    </xf>
    <xf numFmtId="168" fontId="43" fillId="0" borderId="0" xfId="0" applyNumberFormat="1" applyFont="1" applyFill="1" applyBorder="1" applyAlignment="1">
      <alignment horizontal="left" vertical="top" wrapText="1"/>
    </xf>
    <xf numFmtId="2" fontId="1" fillId="0" borderId="0" xfId="0" applyNumberFormat="1" applyFont="1" applyFill="1" applyBorder="1" applyProtection="1">
      <protection locked="0"/>
    </xf>
    <xf numFmtId="0" fontId="1" fillId="0" borderId="0" xfId="0" applyFont="1" applyBorder="1"/>
    <xf numFmtId="0" fontId="1" fillId="0" borderId="0" xfId="0" applyFont="1" applyBorder="1" applyAlignment="1">
      <alignment horizontal="center"/>
    </xf>
    <xf numFmtId="0" fontId="1" fillId="0" borderId="0" xfId="0" applyFont="1" applyFill="1" applyBorder="1"/>
    <xf numFmtId="0" fontId="1" fillId="0" borderId="2" xfId="0" applyFont="1" applyBorder="1" applyProtection="1"/>
    <xf numFmtId="0" fontId="1" fillId="0" borderId="0" xfId="0" applyNumberFormat="1" applyFont="1" applyProtection="1"/>
    <xf numFmtId="0" fontId="1" fillId="0" borderId="0" xfId="0" applyFont="1" applyBorder="1" applyAlignment="1">
      <alignment horizontal="center" wrapText="1"/>
    </xf>
    <xf numFmtId="10" fontId="1" fillId="0" borderId="0" xfId="0" applyNumberFormat="1" applyFont="1" applyBorder="1" applyAlignment="1">
      <alignment horizontal="center"/>
    </xf>
    <xf numFmtId="168" fontId="0" fillId="0" borderId="0" xfId="0" applyNumberFormat="1" applyFont="1" applyBorder="1" applyAlignment="1" applyProtection="1">
      <alignment horizontal="left"/>
    </xf>
    <xf numFmtId="0" fontId="0" fillId="0" borderId="0" xfId="0" applyFont="1" applyProtection="1"/>
    <xf numFmtId="2" fontId="0" fillId="0" borderId="0" xfId="0" applyNumberFormat="1" applyFont="1" applyBorder="1" applyProtection="1">
      <protection locked="0"/>
    </xf>
    <xf numFmtId="165" fontId="12" fillId="0" borderId="7" xfId="0" applyNumberFormat="1" applyFont="1" applyBorder="1" applyAlignment="1">
      <alignment horizontal="right" vertical="center"/>
    </xf>
    <xf numFmtId="165" fontId="12" fillId="0" borderId="9" xfId="0" applyNumberFormat="1" applyFont="1" applyBorder="1" applyAlignment="1">
      <alignment horizontal="right" vertical="center"/>
    </xf>
    <xf numFmtId="0" fontId="34" fillId="0" borderId="0" xfId="0" applyFont="1"/>
    <xf numFmtId="0" fontId="34" fillId="0" borderId="0" xfId="0" applyFont="1" applyAlignment="1">
      <alignment horizontal="center"/>
    </xf>
    <xf numFmtId="0" fontId="34" fillId="0" borderId="0" xfId="0" applyFont="1" applyFill="1"/>
    <xf numFmtId="0" fontId="39" fillId="0" borderId="0" xfId="0" applyFont="1" applyBorder="1" applyAlignment="1">
      <alignment horizontal="center"/>
    </xf>
    <xf numFmtId="0" fontId="34" fillId="0" borderId="0" xfId="0" applyFont="1" applyBorder="1" applyAlignment="1">
      <alignment horizontal="center"/>
    </xf>
    <xf numFmtId="0" fontId="34" fillId="0" borderId="0" xfId="0" applyFont="1" applyBorder="1" applyAlignment="1">
      <alignment horizontal="center" wrapText="1"/>
    </xf>
    <xf numFmtId="10" fontId="34" fillId="0" borderId="0" xfId="0" applyNumberFormat="1" applyFont="1" applyBorder="1" applyAlignment="1">
      <alignment horizontal="center"/>
    </xf>
    <xf numFmtId="0" fontId="46" fillId="0" borderId="0" xfId="0" applyFont="1" applyBorder="1"/>
    <xf numFmtId="0" fontId="34" fillId="0" borderId="0" xfId="0" applyFont="1" applyFill="1" applyBorder="1"/>
    <xf numFmtId="0" fontId="34" fillId="0" borderId="0" xfId="0" applyNumberFormat="1" applyFont="1" applyAlignment="1" applyProtection="1">
      <alignment horizontal="right"/>
    </xf>
    <xf numFmtId="0" fontId="34" fillId="0" borderId="0" xfId="0" applyFont="1" applyAlignment="1" applyProtection="1">
      <alignment horizontal="right"/>
    </xf>
    <xf numFmtId="0" fontId="34" fillId="0" borderId="0" xfId="0" applyFont="1" applyAlignment="1">
      <alignment wrapText="1"/>
    </xf>
    <xf numFmtId="0" fontId="34" fillId="0" borderId="0" xfId="0" applyFont="1" applyBorder="1" applyAlignment="1">
      <alignment wrapText="1"/>
    </xf>
    <xf numFmtId="0" fontId="34" fillId="0" borderId="0" xfId="0" applyFont="1" applyBorder="1" applyProtection="1"/>
    <xf numFmtId="168" fontId="47" fillId="0" borderId="0" xfId="0" applyNumberFormat="1" applyFont="1" applyBorder="1" applyAlignment="1">
      <alignment horizontal="left" vertical="top" wrapText="1"/>
    </xf>
    <xf numFmtId="0" fontId="25" fillId="0" borderId="0" xfId="0" applyNumberFormat="1" applyFont="1" applyFill="1" applyBorder="1" applyAlignment="1">
      <alignment wrapText="1"/>
    </xf>
    <xf numFmtId="0" fontId="48" fillId="0" borderId="0" xfId="0" applyFont="1" applyBorder="1"/>
    <xf numFmtId="0" fontId="25" fillId="0" borderId="0" xfId="0" applyFont="1" applyBorder="1"/>
    <xf numFmtId="0" fontId="25" fillId="0" borderId="0" xfId="0" applyNumberFormat="1" applyFont="1" applyBorder="1"/>
    <xf numFmtId="0" fontId="25" fillId="0" borderId="0" xfId="0" applyNumberFormat="1" applyFont="1" applyFill="1" applyBorder="1"/>
    <xf numFmtId="164" fontId="34" fillId="0" borderId="0" xfId="0" applyNumberFormat="1" applyFont="1" applyFill="1" applyBorder="1" applyAlignment="1" applyProtection="1">
      <protection hidden="1"/>
    </xf>
    <xf numFmtId="0" fontId="49" fillId="10" borderId="0" xfId="0" applyFont="1" applyFill="1" applyAlignment="1" applyProtection="1">
      <alignment horizontal="center"/>
      <protection hidden="1"/>
    </xf>
    <xf numFmtId="0" fontId="23" fillId="6" borderId="0" xfId="0" applyFont="1" applyFill="1" applyAlignment="1" applyProtection="1">
      <alignment horizontal="center"/>
      <protection hidden="1"/>
    </xf>
    <xf numFmtId="0" fontId="24" fillId="6" borderId="0" xfId="0" applyFont="1" applyFill="1" applyAlignment="1" applyProtection="1">
      <alignment horizontal="center"/>
      <protection hidden="1"/>
    </xf>
    <xf numFmtId="0" fontId="17" fillId="3" borderId="0" xfId="0" applyFont="1" applyFill="1" applyAlignment="1" applyProtection="1">
      <alignment horizontal="center"/>
      <protection hidden="1"/>
    </xf>
    <xf numFmtId="0" fontId="50" fillId="9" borderId="0" xfId="0" applyFont="1" applyFill="1" applyAlignment="1" applyProtection="1">
      <alignment horizontal="center" vertical="center"/>
    </xf>
    <xf numFmtId="0" fontId="51" fillId="7" borderId="29" xfId="0" applyNumberFormat="1" applyFont="1" applyFill="1" applyBorder="1" applyAlignment="1" applyProtection="1">
      <alignment horizontal="center" vertical="center"/>
    </xf>
    <xf numFmtId="0" fontId="51" fillId="7" borderId="30" xfId="0" applyNumberFormat="1" applyFont="1" applyFill="1" applyBorder="1" applyAlignment="1" applyProtection="1">
      <alignment horizontal="center" vertical="center"/>
    </xf>
    <xf numFmtId="0" fontId="6" fillId="7" borderId="23" xfId="0" applyNumberFormat="1" applyFont="1" applyFill="1" applyBorder="1" applyAlignment="1">
      <alignment horizontal="left" wrapText="1"/>
    </xf>
    <xf numFmtId="0" fontId="6" fillId="7" borderId="31" xfId="0" applyNumberFormat="1" applyFont="1" applyFill="1" applyBorder="1" applyAlignment="1">
      <alignment horizontal="left" wrapText="1"/>
    </xf>
    <xf numFmtId="0" fontId="6" fillId="7" borderId="27" xfId="0" applyNumberFormat="1" applyFont="1" applyFill="1" applyBorder="1" applyAlignment="1">
      <alignment horizontal="left" wrapText="1"/>
    </xf>
    <xf numFmtId="0" fontId="22" fillId="11" borderId="0" xfId="0" applyFont="1" applyFill="1" applyAlignment="1">
      <alignment horizontal="center"/>
    </xf>
    <xf numFmtId="0" fontId="4" fillId="2" borderId="24" xfId="0" applyFont="1" applyFill="1" applyBorder="1" applyAlignment="1" applyProtection="1">
      <alignment horizontal="center"/>
      <protection hidden="1"/>
    </xf>
    <xf numFmtId="0" fontId="4" fillId="2" borderId="32" xfId="0" applyFont="1" applyFill="1" applyBorder="1" applyAlignment="1" applyProtection="1">
      <alignment horizontal="center"/>
      <protection hidden="1"/>
    </xf>
    <xf numFmtId="0" fontId="5" fillId="2" borderId="24" xfId="0" applyFont="1" applyFill="1" applyBorder="1" applyAlignment="1" applyProtection="1">
      <alignment horizontal="center"/>
      <protection hidden="1"/>
    </xf>
    <xf numFmtId="0" fontId="5" fillId="2" borderId="32" xfId="0" applyFont="1" applyFill="1" applyBorder="1" applyAlignment="1" applyProtection="1">
      <alignment horizontal="center"/>
      <protection hidden="1"/>
    </xf>
    <xf numFmtId="0" fontId="4" fillId="0" borderId="24" xfId="0" applyFont="1" applyBorder="1" applyAlignment="1" applyProtection="1">
      <alignment horizontal="center"/>
      <protection hidden="1"/>
    </xf>
    <xf numFmtId="0" fontId="4" fillId="0" borderId="32" xfId="0" applyFont="1" applyBorder="1" applyAlignment="1" applyProtection="1">
      <alignment horizontal="center"/>
      <protection hidden="1"/>
    </xf>
    <xf numFmtId="0" fontId="9" fillId="0" borderId="23" xfId="0" applyFont="1" applyBorder="1" applyAlignment="1">
      <alignment horizontal="center"/>
    </xf>
    <xf numFmtId="0" fontId="9" fillId="0" borderId="31" xfId="0" applyFont="1" applyBorder="1" applyAlignment="1">
      <alignment horizontal="center"/>
    </xf>
    <xf numFmtId="0" fontId="4" fillId="0" borderId="24" xfId="0" applyFont="1" applyBorder="1" applyAlignment="1">
      <alignment horizontal="center"/>
    </xf>
    <xf numFmtId="0" fontId="4" fillId="0" borderId="32" xfId="0" applyFont="1" applyBorder="1" applyAlignment="1">
      <alignment horizontal="center"/>
    </xf>
  </cellXfs>
  <cellStyles count="2">
    <cellStyle name="Hyperlink" xfId="1" builtinId="8"/>
    <cellStyle name="Normal" xfId="0" builtinId="0"/>
  </cellStyles>
  <dxfs count="5">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EE5D8B"/>
      <rgbColor rgb="0053D4C9"/>
      <rgbColor rgb="00631F34"/>
      <rgbColor rgb="00008000"/>
      <rgbColor rgb="00002850"/>
      <rgbColor rgb="00819C00"/>
      <rgbColor rgb="00B26E4D"/>
      <rgbColor rgb="00007F74"/>
      <rgbColor rgb="00EEEEEE"/>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CCFFCC"/>
      <rgbColor rgb="00FFFF99"/>
      <rgbColor rgb="00BBCCDD"/>
      <rgbColor rgb="00F9C7D7"/>
      <rgbColor rgb="00F7F1ED"/>
      <rgbColor rgb="00EDF4F7"/>
      <rgbColor rgb="003E70A1"/>
      <rgbColor rgb="0036ACA2"/>
      <rgbColor rgb="00AEC53D"/>
      <rgbColor rgb="009DC2D5"/>
      <rgbColor rgb="004D90B2"/>
      <rgbColor rgb="002A4F62"/>
      <rgbColor rgb="00623D2A"/>
      <rgbColor rgb="00B2B2B2"/>
      <rgbColor rgb="00003366"/>
      <rgbColor rgb="0036AD36"/>
      <rgbColor rgb="001B571B"/>
      <rgbColor rgb="0058631F"/>
      <rgbColor rgb="00080E12"/>
      <rgbColor rgb="00D5B09D"/>
      <rgbColor rgb="00120B08"/>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a:t>Daily Summary Data (30 days)</a:t>
            </a:r>
          </a:p>
        </c:rich>
      </c:tx>
      <c:layout>
        <c:manualLayout>
          <c:xMode val="edge"/>
          <c:yMode val="edge"/>
          <c:x val="0.42502548642376897"/>
          <c:y val="4.09091966952407E-2"/>
        </c:manualLayout>
      </c:layout>
      <c:overlay val="0"/>
      <c:spPr>
        <a:noFill/>
        <a:ln w="25400">
          <a:noFill/>
        </a:ln>
      </c:spPr>
    </c:title>
    <c:autoTitleDeleted val="0"/>
    <c:view3D>
      <c:rotX val="15"/>
      <c:hPercent val="228"/>
      <c:rotY val="20"/>
      <c:depthPercent val="100"/>
      <c:rAngAx val="1"/>
    </c:view3D>
    <c:floor>
      <c:thickness val="0"/>
      <c:spPr>
        <a:solidFill>
          <a:srgbClr val="EEEEEE"/>
        </a:solidFill>
        <a:ln w="3175">
          <a:solidFill>
            <a:srgbClr val="000000"/>
          </a:solidFill>
          <a:prstDash val="solid"/>
        </a:ln>
      </c:spPr>
    </c:floor>
    <c:sideWall>
      <c:thickness val="0"/>
      <c:spPr>
        <a:solidFill>
          <a:srgbClr val="EEEEEE"/>
        </a:solidFill>
        <a:ln w="12700">
          <a:solidFill>
            <a:srgbClr val="666666"/>
          </a:solidFill>
          <a:prstDash val="solid"/>
        </a:ln>
      </c:spPr>
    </c:sideWall>
    <c:backWall>
      <c:thickness val="0"/>
      <c:spPr>
        <a:solidFill>
          <a:srgbClr val="EEEEEE"/>
        </a:solidFill>
        <a:ln w="12700">
          <a:solidFill>
            <a:srgbClr val="666666"/>
          </a:solidFill>
          <a:prstDash val="solid"/>
        </a:ln>
      </c:spPr>
    </c:backWall>
    <c:plotArea>
      <c:layout>
        <c:manualLayout>
          <c:layoutTarget val="inner"/>
          <c:xMode val="edge"/>
          <c:yMode val="edge"/>
          <c:x val="9.0288232140306804E-2"/>
          <c:y val="0.110458347878928"/>
          <c:w val="0.88725245982925804"/>
          <c:h val="0.70278137646588701"/>
        </c:manualLayout>
      </c:layout>
      <c:bar3DChart>
        <c:barDir val="bar"/>
        <c:grouping val="clustered"/>
        <c:varyColors val="0"/>
        <c:ser>
          <c:idx val="0"/>
          <c:order val="0"/>
          <c:spPr>
            <a:solidFill>
              <a:srgbClr val="799FC4"/>
            </a:solidFill>
            <a:ln w="12700">
              <a:solidFill>
                <a:srgbClr val="000000"/>
              </a:solidFill>
              <a:prstDash val="solid"/>
            </a:ln>
          </c:spPr>
          <c:invertIfNegative val="0"/>
          <c:cat>
            <c:strRef>
              <c:f>'30 Summary Data'!$A$24:$A$30</c:f>
              <c:strCache>
                <c:ptCount val="7"/>
                <c:pt idx="0">
                  <c:v>Sundays</c:v>
                </c:pt>
                <c:pt idx="1">
                  <c:v>Mondays</c:v>
                </c:pt>
                <c:pt idx="2">
                  <c:v>Tuesdays</c:v>
                </c:pt>
                <c:pt idx="3">
                  <c:v>Wednesdays</c:v>
                </c:pt>
                <c:pt idx="4">
                  <c:v>Thursdays</c:v>
                </c:pt>
                <c:pt idx="5">
                  <c:v>Fridays</c:v>
                </c:pt>
                <c:pt idx="6">
                  <c:v>Saturdays</c:v>
                </c:pt>
              </c:strCache>
            </c:strRef>
          </c:cat>
          <c:val>
            <c:numRef>
              <c:f>'30 Summary Data'!$B$24:$B$30</c:f>
              <c:numCache>
                <c:formatCode>0.00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50"/>
        <c:shape val="box"/>
        <c:axId val="341509192"/>
        <c:axId val="341507624"/>
        <c:axId val="0"/>
      </c:bar3DChart>
      <c:catAx>
        <c:axId val="341509192"/>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en-US"/>
          </a:p>
        </c:txPr>
        <c:crossAx val="341507624"/>
        <c:crosses val="autoZero"/>
        <c:auto val="1"/>
        <c:lblAlgn val="ctr"/>
        <c:lblOffset val="100"/>
        <c:tickLblSkip val="1"/>
        <c:tickMarkSkip val="1"/>
        <c:noMultiLvlLbl val="0"/>
      </c:catAx>
      <c:valAx>
        <c:axId val="341507624"/>
        <c:scaling>
          <c:orientation val="minMax"/>
          <c:min val="0"/>
        </c:scaling>
        <c:delete val="0"/>
        <c:axPos val="b"/>
        <c:majorGridlines>
          <c:spPr>
            <a:ln w="3175">
              <a:solidFill>
                <a:srgbClr val="000000"/>
              </a:solidFill>
              <a:prstDash val="solid"/>
            </a:ln>
          </c:spPr>
        </c:majorGridlines>
        <c:minorGridlines/>
        <c:title>
          <c:tx>
            <c:rich>
              <a:bodyPr/>
              <a:lstStyle/>
              <a:p>
                <a:pPr>
                  <a:defRPr sz="1000" b="1" i="0" u="none" strike="noStrike" baseline="0">
                    <a:solidFill>
                      <a:srgbClr val="000000"/>
                    </a:solidFill>
                    <a:latin typeface="Arial"/>
                    <a:ea typeface="Arial"/>
                    <a:cs typeface="Arial"/>
                  </a:defRPr>
                </a:pPr>
                <a:r>
                  <a:rPr lang="en-US" sz="1000" baseline="0"/>
                  <a:t>Cigarettes/Joints</a:t>
                </a:r>
              </a:p>
            </c:rich>
          </c:tx>
          <c:layout>
            <c:manualLayout>
              <c:xMode val="edge"/>
              <c:yMode val="edge"/>
              <c:x val="0.44432932029591998"/>
              <c:y val="0.91363846760534295"/>
            </c:manualLayout>
          </c:layout>
          <c:overlay val="0"/>
          <c:spPr>
            <a:noFill/>
            <a:ln w="25400">
              <a:noFill/>
            </a:ln>
          </c:spPr>
        </c:title>
        <c:numFmt formatCode="0" sourceLinked="0"/>
        <c:majorTickMark val="out"/>
        <c:minorTickMark val="in"/>
        <c:tickLblPos val="nextTo"/>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en-US"/>
          </a:p>
        </c:txPr>
        <c:crossAx val="341509192"/>
        <c:crosses val="autoZero"/>
        <c:crossBetween val="between"/>
        <c:majorUnit val="5"/>
        <c:minorUnit val="2"/>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n-US"/>
    </a:p>
  </c:txPr>
  <c:printSettings>
    <c:headerFooter alignWithMargins="0"/>
    <c:pageMargins b="1" l="0.75000000000001299" r="0.75000000000001299"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aseline="0">
                <a:latin typeface="Arial" pitchFamily="34" charset="0"/>
              </a:defRPr>
            </a:pPr>
            <a:r>
              <a:rPr lang="en-US" baseline="0">
                <a:latin typeface="Arial" pitchFamily="34" charset="0"/>
              </a:rPr>
              <a:t>Graph of Percentage of Cigarettes/Joints Use</a:t>
            </a:r>
          </a:p>
        </c:rich>
      </c:tx>
      <c:layout>
        <c:manualLayout>
          <c:xMode val="edge"/>
          <c:yMode val="edge"/>
          <c:x val="0.293051530849813"/>
          <c:y val="1.35352661842125E-2"/>
        </c:manualLayout>
      </c:layout>
      <c:overlay val="0"/>
    </c:title>
    <c:autoTitleDeleted val="0"/>
    <c:plotArea>
      <c:layout/>
      <c:barChart>
        <c:barDir val="col"/>
        <c:grouping val="clustered"/>
        <c:varyColors val="0"/>
        <c:ser>
          <c:idx val="6"/>
          <c:order val="0"/>
          <c:tx>
            <c:strRef>
              <c:f>'360'!$BC$177</c:f>
              <c:strCache>
                <c:ptCount val="1"/>
                <c:pt idx="0">
                  <c:v>0</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'360'!$BC$178</c:f>
              <c:numCache>
                <c:formatCode>0.00%</c:formatCode>
                <c:ptCount val="1"/>
                <c:pt idx="0">
                  <c:v>0</c:v>
                </c:pt>
              </c:numCache>
            </c:numRef>
          </c:val>
        </c:ser>
        <c:ser>
          <c:idx val="0"/>
          <c:order val="1"/>
          <c:tx>
            <c:strRef>
              <c:f>'360'!$BC$179</c:f>
              <c:strCache>
                <c:ptCount val="1"/>
                <c:pt idx="0">
                  <c:v>1</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Lit>
              <c:ptCount val="1"/>
              <c:pt idx="0">
                <c:v>Number of Drinks</c:v>
              </c:pt>
            </c:strLit>
          </c:cat>
          <c:val>
            <c:numRef>
              <c:f>'360'!$BC$180</c:f>
              <c:numCache>
                <c:formatCode>0.00%</c:formatCode>
                <c:ptCount val="1"/>
                <c:pt idx="0">
                  <c:v>0</c:v>
                </c:pt>
              </c:numCache>
            </c:numRef>
          </c:val>
        </c:ser>
        <c:ser>
          <c:idx val="1"/>
          <c:order val="2"/>
          <c:tx>
            <c:strRef>
              <c:f>'360'!$BC$181</c:f>
              <c:strCache>
                <c:ptCount val="1"/>
                <c:pt idx="0">
                  <c:v>2</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Lit>
              <c:ptCount val="1"/>
              <c:pt idx="0">
                <c:v>Number of Drinks</c:v>
              </c:pt>
            </c:strLit>
          </c:cat>
          <c:val>
            <c:numRef>
              <c:f>'360'!$BC$182</c:f>
              <c:numCache>
                <c:formatCode>0.00%</c:formatCode>
                <c:ptCount val="1"/>
                <c:pt idx="0">
                  <c:v>0</c:v>
                </c:pt>
              </c:numCache>
            </c:numRef>
          </c:val>
        </c:ser>
        <c:ser>
          <c:idx val="2"/>
          <c:order val="3"/>
          <c:tx>
            <c:strRef>
              <c:f>'360'!$BC$183</c:f>
              <c:strCache>
                <c:ptCount val="1"/>
                <c:pt idx="0">
                  <c:v>3</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Lit>
              <c:ptCount val="1"/>
              <c:pt idx="0">
                <c:v>Number of Drinks</c:v>
              </c:pt>
            </c:strLit>
          </c:cat>
          <c:val>
            <c:numRef>
              <c:f>'360'!$BC$184</c:f>
              <c:numCache>
                <c:formatCode>0.00%</c:formatCode>
                <c:ptCount val="1"/>
                <c:pt idx="0">
                  <c:v>0</c:v>
                </c:pt>
              </c:numCache>
            </c:numRef>
          </c:val>
        </c:ser>
        <c:ser>
          <c:idx val="3"/>
          <c:order val="4"/>
          <c:tx>
            <c:strRef>
              <c:f>'360'!$BC$185</c:f>
              <c:strCache>
                <c:ptCount val="1"/>
                <c:pt idx="0">
                  <c:v>4</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'360'!$BC$186</c:f>
              <c:numCache>
                <c:formatCode>0.00%</c:formatCode>
                <c:ptCount val="1"/>
                <c:pt idx="0">
                  <c:v>0</c:v>
                </c:pt>
              </c:numCache>
            </c:numRef>
          </c:val>
        </c:ser>
        <c:ser>
          <c:idx val="4"/>
          <c:order val="5"/>
          <c:tx>
            <c:strRef>
              <c:f>'360'!$BC$187</c:f>
              <c:strCache>
                <c:ptCount val="1"/>
                <c:pt idx="0">
                  <c:v>5</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'360'!$BC$188</c:f>
              <c:numCache>
                <c:formatCode>0.00%</c:formatCode>
                <c:ptCount val="1"/>
                <c:pt idx="0">
                  <c:v>0</c:v>
                </c:pt>
              </c:numCache>
            </c:numRef>
          </c:val>
        </c:ser>
        <c:ser>
          <c:idx val="5"/>
          <c:order val="6"/>
          <c:tx>
            <c:strRef>
              <c:f>'360'!$BC$189</c:f>
              <c:strCache>
                <c:ptCount val="1"/>
                <c:pt idx="0">
                  <c:v>6</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'360'!$BC$190</c:f>
              <c:numCache>
                <c:formatCode>0.00%</c:formatCode>
                <c:ptCount val="1"/>
                <c:pt idx="0">
                  <c:v>0</c:v>
                </c:pt>
              </c:numCache>
            </c:numRef>
          </c:val>
        </c:ser>
        <c:ser>
          <c:idx val="7"/>
          <c:order val="7"/>
          <c:tx>
            <c:strRef>
              <c:f>'360'!$BC$191</c:f>
              <c:strCache>
                <c:ptCount val="1"/>
                <c:pt idx="0">
                  <c:v>7</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'360'!$BC$192</c:f>
              <c:numCache>
                <c:formatCode>0.00%</c:formatCode>
                <c:ptCount val="1"/>
                <c:pt idx="0">
                  <c:v>0</c:v>
                </c:pt>
              </c:numCache>
            </c:numRef>
          </c:val>
        </c:ser>
        <c:ser>
          <c:idx val="8"/>
          <c:order val="8"/>
          <c:tx>
            <c:strRef>
              <c:f>'360'!$BC$193</c:f>
              <c:strCache>
                <c:ptCount val="1"/>
                <c:pt idx="0">
                  <c:v>8</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'360'!$BC$194</c:f>
              <c:numCache>
                <c:formatCode>0.00%</c:formatCode>
                <c:ptCount val="1"/>
                <c:pt idx="0">
                  <c:v>0</c:v>
                </c:pt>
              </c:numCache>
            </c:numRef>
          </c:val>
        </c:ser>
        <c:ser>
          <c:idx val="9"/>
          <c:order val="9"/>
          <c:tx>
            <c:strRef>
              <c:f>'360'!$BC$195</c:f>
              <c:strCache>
                <c:ptCount val="1"/>
                <c:pt idx="0">
                  <c:v>9</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'360'!$BC$196</c:f>
              <c:numCache>
                <c:formatCode>0.00%</c:formatCode>
                <c:ptCount val="1"/>
                <c:pt idx="0">
                  <c:v>0</c:v>
                </c:pt>
              </c:numCache>
            </c:numRef>
          </c:val>
        </c:ser>
        <c:ser>
          <c:idx val="10"/>
          <c:order val="10"/>
          <c:tx>
            <c:strRef>
              <c:f>'360'!$BC$197</c:f>
              <c:strCache>
                <c:ptCount val="1"/>
                <c:pt idx="0">
                  <c:v>10</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'360'!$BC$198</c:f>
              <c:numCache>
                <c:formatCode>0.00%</c:formatCode>
                <c:ptCount val="1"/>
                <c:pt idx="0">
                  <c:v>0</c:v>
                </c:pt>
              </c:numCache>
            </c:numRef>
          </c:val>
        </c:ser>
        <c:ser>
          <c:idx val="11"/>
          <c:order val="11"/>
          <c:tx>
            <c:strRef>
              <c:f>'360'!$BC$199</c:f>
              <c:strCache>
                <c:ptCount val="1"/>
                <c:pt idx="0">
                  <c:v>11</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'360'!$BC$200</c:f>
              <c:numCache>
                <c:formatCode>0.00%</c:formatCode>
                <c:ptCount val="1"/>
                <c:pt idx="0">
                  <c:v>0</c:v>
                </c:pt>
              </c:numCache>
            </c:numRef>
          </c:val>
        </c:ser>
        <c:ser>
          <c:idx val="12"/>
          <c:order val="12"/>
          <c:tx>
            <c:strRef>
              <c:f>'360'!$BC$201</c:f>
              <c:strCache>
                <c:ptCount val="1"/>
                <c:pt idx="0">
                  <c:v>12</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'360'!$BC$202</c:f>
              <c:numCache>
                <c:formatCode>0.00%</c:formatCode>
                <c:ptCount val="1"/>
                <c:pt idx="0">
                  <c:v>0</c:v>
                </c:pt>
              </c:numCache>
            </c:numRef>
          </c:val>
        </c:ser>
        <c:ser>
          <c:idx val="13"/>
          <c:order val="13"/>
          <c:tx>
            <c:strRef>
              <c:f>'360'!$BC$203</c:f>
              <c:strCache>
                <c:ptCount val="1"/>
                <c:pt idx="0">
                  <c:v>13</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'360'!$BC$204</c:f>
              <c:numCache>
                <c:formatCode>0.00%</c:formatCode>
                <c:ptCount val="1"/>
                <c:pt idx="0">
                  <c:v>0</c:v>
                </c:pt>
              </c:numCache>
            </c:numRef>
          </c:val>
        </c:ser>
        <c:ser>
          <c:idx val="14"/>
          <c:order val="14"/>
          <c:tx>
            <c:strRef>
              <c:f>'360'!$BC$205</c:f>
              <c:strCache>
                <c:ptCount val="1"/>
                <c:pt idx="0">
                  <c:v>14</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'360'!$BC$206</c:f>
              <c:numCache>
                <c:formatCode>0.00%</c:formatCode>
                <c:ptCount val="1"/>
                <c:pt idx="0">
                  <c:v>0</c:v>
                </c:pt>
              </c:numCache>
            </c:numRef>
          </c:val>
        </c:ser>
        <c:ser>
          <c:idx val="15"/>
          <c:order val="15"/>
          <c:tx>
            <c:strRef>
              <c:f>'360'!$BC$207</c:f>
              <c:strCache>
                <c:ptCount val="1"/>
                <c:pt idx="0">
                  <c:v>15</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'360'!$BC$208</c:f>
              <c:numCache>
                <c:formatCode>0.00%</c:formatCode>
                <c:ptCount val="1"/>
                <c:pt idx="0">
                  <c:v>0</c:v>
                </c:pt>
              </c:numCache>
            </c:numRef>
          </c:val>
        </c:ser>
        <c:ser>
          <c:idx val="16"/>
          <c:order val="16"/>
          <c:tx>
            <c:strRef>
              <c:f>'360'!$BC$209</c:f>
              <c:strCache>
                <c:ptCount val="1"/>
                <c:pt idx="0">
                  <c:v>16</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'360'!$BC$210</c:f>
              <c:numCache>
                <c:formatCode>0.00%</c:formatCode>
                <c:ptCount val="1"/>
                <c:pt idx="0">
                  <c:v>0</c:v>
                </c:pt>
              </c:numCache>
            </c:numRef>
          </c:val>
        </c:ser>
        <c:ser>
          <c:idx val="17"/>
          <c:order val="17"/>
          <c:tx>
            <c:strRef>
              <c:f>'360'!$BC$211</c:f>
              <c:strCache>
                <c:ptCount val="1"/>
                <c:pt idx="0">
                  <c:v>17</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'360'!$BC$212</c:f>
              <c:numCache>
                <c:formatCode>0.00%</c:formatCode>
                <c:ptCount val="1"/>
                <c:pt idx="0">
                  <c:v>0</c:v>
                </c:pt>
              </c:numCache>
            </c:numRef>
          </c:val>
        </c:ser>
        <c:ser>
          <c:idx val="18"/>
          <c:order val="18"/>
          <c:tx>
            <c:strRef>
              <c:f>'360'!$BC$213</c:f>
              <c:strCache>
                <c:ptCount val="1"/>
                <c:pt idx="0">
                  <c:v>18</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'360'!$BC$214</c:f>
              <c:numCache>
                <c:formatCode>0.00%</c:formatCode>
                <c:ptCount val="1"/>
                <c:pt idx="0">
                  <c:v>0</c:v>
                </c:pt>
              </c:numCache>
            </c:numRef>
          </c:val>
        </c:ser>
        <c:ser>
          <c:idx val="19"/>
          <c:order val="19"/>
          <c:tx>
            <c:strRef>
              <c:f>'360'!$BC$215</c:f>
              <c:strCache>
                <c:ptCount val="1"/>
                <c:pt idx="0">
                  <c:v>19</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'360'!$BC$216</c:f>
              <c:numCache>
                <c:formatCode>0.00%</c:formatCode>
                <c:ptCount val="1"/>
                <c:pt idx="0">
                  <c:v>0</c:v>
                </c:pt>
              </c:numCache>
            </c:numRef>
          </c:val>
        </c:ser>
        <c:ser>
          <c:idx val="20"/>
          <c:order val="20"/>
          <c:tx>
            <c:strRef>
              <c:f>'360'!$BC$217</c:f>
              <c:strCache>
                <c:ptCount val="1"/>
                <c:pt idx="0">
                  <c:v>20</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'360'!$BC$218</c:f>
              <c:numCache>
                <c:formatCode>0.00%</c:formatCode>
                <c:ptCount val="1"/>
                <c:pt idx="0">
                  <c:v>0</c:v>
                </c:pt>
              </c:numCache>
            </c:numRef>
          </c:val>
        </c:ser>
        <c:ser>
          <c:idx val="21"/>
          <c:order val="21"/>
          <c:tx>
            <c:strRef>
              <c:f>'360'!$BC$219</c:f>
              <c:strCache>
                <c:ptCount val="1"/>
                <c:pt idx="0">
                  <c:v>21</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'360'!$BC$220</c:f>
              <c:numCache>
                <c:formatCode>0.00%</c:formatCode>
                <c:ptCount val="1"/>
                <c:pt idx="0">
                  <c:v>0</c:v>
                </c:pt>
              </c:numCache>
            </c:numRef>
          </c:val>
        </c:ser>
        <c:ser>
          <c:idx val="22"/>
          <c:order val="22"/>
          <c:tx>
            <c:strRef>
              <c:f>'360'!$BC$221</c:f>
              <c:strCache>
                <c:ptCount val="1"/>
                <c:pt idx="0">
                  <c:v>22</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'360'!$BC$222</c:f>
              <c:numCache>
                <c:formatCode>0.00%</c:formatCode>
                <c:ptCount val="1"/>
                <c:pt idx="0">
                  <c:v>0</c:v>
                </c:pt>
              </c:numCache>
            </c:numRef>
          </c:val>
        </c:ser>
        <c:ser>
          <c:idx val="23"/>
          <c:order val="23"/>
          <c:tx>
            <c:strRef>
              <c:f>'360'!$BC$223</c:f>
              <c:strCache>
                <c:ptCount val="1"/>
                <c:pt idx="0">
                  <c:v>23</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'360'!$BC$224</c:f>
              <c:numCache>
                <c:formatCode>0.00%</c:formatCode>
                <c:ptCount val="1"/>
                <c:pt idx="0">
                  <c:v>0</c:v>
                </c:pt>
              </c:numCache>
            </c:numRef>
          </c:val>
        </c:ser>
        <c:ser>
          <c:idx val="24"/>
          <c:order val="24"/>
          <c:tx>
            <c:strRef>
              <c:f>'360'!$BC$225</c:f>
              <c:strCache>
                <c:ptCount val="1"/>
                <c:pt idx="0">
                  <c:v>24</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'360'!$BC$226</c:f>
              <c:numCache>
                <c:formatCode>0.00%</c:formatCode>
                <c:ptCount val="1"/>
                <c:pt idx="0">
                  <c:v>0</c:v>
                </c:pt>
              </c:numCache>
            </c:numRef>
          </c:val>
        </c:ser>
        <c:ser>
          <c:idx val="25"/>
          <c:order val="25"/>
          <c:tx>
            <c:strRef>
              <c:f>'360'!$BC$227</c:f>
              <c:strCache>
                <c:ptCount val="1"/>
                <c:pt idx="0">
                  <c:v>25</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'360'!$BC$228</c:f>
              <c:numCache>
                <c:formatCode>0.00%</c:formatCode>
                <c:ptCount val="1"/>
                <c:pt idx="0">
                  <c:v>0</c:v>
                </c:pt>
              </c:numCache>
            </c:numRef>
          </c:val>
        </c:ser>
        <c:ser>
          <c:idx val="26"/>
          <c:order val="26"/>
          <c:tx>
            <c:strRef>
              <c:f>'360'!$BC$229</c:f>
              <c:strCache>
                <c:ptCount val="1"/>
                <c:pt idx="0">
                  <c:v>26</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'360'!$BC$230</c:f>
              <c:numCache>
                <c:formatCode>0.00%</c:formatCode>
                <c:ptCount val="1"/>
                <c:pt idx="0">
                  <c:v>0</c:v>
                </c:pt>
              </c:numCache>
            </c:numRef>
          </c:val>
        </c:ser>
        <c:ser>
          <c:idx val="27"/>
          <c:order val="27"/>
          <c:tx>
            <c:strRef>
              <c:f>'360'!$BC$231</c:f>
              <c:strCache>
                <c:ptCount val="1"/>
                <c:pt idx="0">
                  <c:v>27</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'360'!$BC$232</c:f>
              <c:numCache>
                <c:formatCode>0.00%</c:formatCode>
                <c:ptCount val="1"/>
                <c:pt idx="0">
                  <c:v>0</c:v>
                </c:pt>
              </c:numCache>
            </c:numRef>
          </c:val>
        </c:ser>
        <c:ser>
          <c:idx val="28"/>
          <c:order val="28"/>
          <c:tx>
            <c:strRef>
              <c:f>'360'!$BC$233</c:f>
              <c:strCache>
                <c:ptCount val="1"/>
                <c:pt idx="0">
                  <c:v>28</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'360'!$BC$234</c:f>
              <c:numCache>
                <c:formatCode>0.00%</c:formatCode>
                <c:ptCount val="1"/>
                <c:pt idx="0">
                  <c:v>0</c:v>
                </c:pt>
              </c:numCache>
            </c:numRef>
          </c:val>
        </c:ser>
        <c:ser>
          <c:idx val="29"/>
          <c:order val="29"/>
          <c:tx>
            <c:strRef>
              <c:f>'360'!$BC$235</c:f>
              <c:strCache>
                <c:ptCount val="1"/>
                <c:pt idx="0">
                  <c:v>29</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'360'!$BC$236</c:f>
              <c:numCache>
                <c:formatCode>0.00%</c:formatCode>
                <c:ptCount val="1"/>
                <c:pt idx="0">
                  <c:v>0</c:v>
                </c:pt>
              </c:numCache>
            </c:numRef>
          </c:val>
        </c:ser>
        <c:ser>
          <c:idx val="30"/>
          <c:order val="30"/>
          <c:tx>
            <c:strRef>
              <c:f>'360'!$BC$237</c:f>
              <c:strCache>
                <c:ptCount val="1"/>
                <c:pt idx="0">
                  <c:v>30</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'360'!$BC$238</c:f>
              <c:numCache>
                <c:formatCode>0.00%</c:formatCode>
                <c:ptCount val="1"/>
                <c:pt idx="0">
                  <c:v>0</c:v>
                </c:pt>
              </c:numCache>
            </c:numRef>
          </c:val>
        </c:ser>
        <c:ser>
          <c:idx val="31"/>
          <c:order val="31"/>
          <c:tx>
            <c:strRef>
              <c:f>'360'!$BC$239</c:f>
              <c:strCache>
                <c:ptCount val="1"/>
                <c:pt idx="0">
                  <c:v>31</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'360'!$BC$240</c:f>
              <c:numCache>
                <c:formatCode>0.00%</c:formatCode>
                <c:ptCount val="1"/>
                <c:pt idx="0">
                  <c:v>0</c:v>
                </c:pt>
              </c:numCache>
            </c:numRef>
          </c:val>
        </c:ser>
        <c:ser>
          <c:idx val="32"/>
          <c:order val="32"/>
          <c:tx>
            <c:strRef>
              <c:f>'360'!$BC$241</c:f>
              <c:strCache>
                <c:ptCount val="1"/>
                <c:pt idx="0">
                  <c:v>32</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'360'!$BC$242</c:f>
              <c:numCache>
                <c:formatCode>0.00%</c:formatCode>
                <c:ptCount val="1"/>
                <c:pt idx="0">
                  <c:v>0</c:v>
                </c:pt>
              </c:numCache>
            </c:numRef>
          </c:val>
        </c:ser>
        <c:ser>
          <c:idx val="45"/>
          <c:order val="33"/>
          <c:tx>
            <c:strRef>
              <c:f>'360'!$BC$243</c:f>
              <c:strCache>
                <c:ptCount val="1"/>
                <c:pt idx="0">
                  <c:v>33</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'360'!$BC$244</c:f>
              <c:numCache>
                <c:formatCode>0.00%</c:formatCode>
                <c:ptCount val="1"/>
                <c:pt idx="0">
                  <c:v>0</c:v>
                </c:pt>
              </c:numCache>
            </c:numRef>
          </c:val>
        </c:ser>
        <c:ser>
          <c:idx val="33"/>
          <c:order val="34"/>
          <c:tx>
            <c:strRef>
              <c:f>'360'!$BC$245</c:f>
              <c:strCache>
                <c:ptCount val="1"/>
                <c:pt idx="0">
                  <c:v>34</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'360'!$BC$246</c:f>
              <c:numCache>
                <c:formatCode>0.00%</c:formatCode>
                <c:ptCount val="1"/>
                <c:pt idx="0">
                  <c:v>0</c:v>
                </c:pt>
              </c:numCache>
            </c:numRef>
          </c:val>
        </c:ser>
        <c:ser>
          <c:idx val="34"/>
          <c:order val="35"/>
          <c:tx>
            <c:strRef>
              <c:f>'360'!$BC$247</c:f>
              <c:strCache>
                <c:ptCount val="1"/>
                <c:pt idx="0">
                  <c:v>35</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'360'!$BC$248</c:f>
              <c:numCache>
                <c:formatCode>0.00%</c:formatCode>
                <c:ptCount val="1"/>
                <c:pt idx="0">
                  <c:v>0</c:v>
                </c:pt>
              </c:numCache>
            </c:numRef>
          </c:val>
        </c:ser>
        <c:ser>
          <c:idx val="35"/>
          <c:order val="36"/>
          <c:tx>
            <c:strRef>
              <c:f>'360'!$BC$249</c:f>
              <c:strCache>
                <c:ptCount val="1"/>
                <c:pt idx="0">
                  <c:v>36</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'360'!$BC$250</c:f>
              <c:numCache>
                <c:formatCode>0.00%</c:formatCode>
                <c:ptCount val="1"/>
                <c:pt idx="0">
                  <c:v>0</c:v>
                </c:pt>
              </c:numCache>
            </c:numRef>
          </c:val>
        </c:ser>
        <c:ser>
          <c:idx val="36"/>
          <c:order val="37"/>
          <c:tx>
            <c:strRef>
              <c:f>'360'!$BC$251</c:f>
              <c:strCache>
                <c:ptCount val="1"/>
                <c:pt idx="0">
                  <c:v>37</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'360'!$BC$252</c:f>
              <c:numCache>
                <c:formatCode>0.00%</c:formatCode>
                <c:ptCount val="1"/>
                <c:pt idx="0">
                  <c:v>0</c:v>
                </c:pt>
              </c:numCache>
            </c:numRef>
          </c:val>
        </c:ser>
        <c:ser>
          <c:idx val="37"/>
          <c:order val="38"/>
          <c:tx>
            <c:strRef>
              <c:f>'360'!$BC$253</c:f>
              <c:strCache>
                <c:ptCount val="1"/>
                <c:pt idx="0">
                  <c:v>38</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'360'!$BC$254</c:f>
              <c:numCache>
                <c:formatCode>0.00%</c:formatCode>
                <c:ptCount val="1"/>
                <c:pt idx="0">
                  <c:v>0</c:v>
                </c:pt>
              </c:numCache>
            </c:numRef>
          </c:val>
        </c:ser>
        <c:ser>
          <c:idx val="38"/>
          <c:order val="39"/>
          <c:tx>
            <c:strRef>
              <c:f>'360'!$BC$255</c:f>
              <c:strCache>
                <c:ptCount val="1"/>
                <c:pt idx="0">
                  <c:v>39</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'360'!$BC$256</c:f>
              <c:numCache>
                <c:formatCode>0.00%</c:formatCode>
                <c:ptCount val="1"/>
                <c:pt idx="0">
                  <c:v>0</c:v>
                </c:pt>
              </c:numCache>
            </c:numRef>
          </c:val>
        </c:ser>
        <c:ser>
          <c:idx val="39"/>
          <c:order val="40"/>
          <c:tx>
            <c:strRef>
              <c:f>'360'!$BC$257</c:f>
              <c:strCache>
                <c:ptCount val="1"/>
                <c:pt idx="0">
                  <c:v>40</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'360'!$BC$258</c:f>
              <c:numCache>
                <c:formatCode>0.00%</c:formatCode>
                <c:ptCount val="1"/>
                <c:pt idx="0">
                  <c:v>0</c:v>
                </c:pt>
              </c:numCache>
            </c:numRef>
          </c:val>
        </c:ser>
        <c:ser>
          <c:idx val="40"/>
          <c:order val="41"/>
          <c:tx>
            <c:strRef>
              <c:f>'360'!$BC$259</c:f>
              <c:strCache>
                <c:ptCount val="1"/>
                <c:pt idx="0">
                  <c:v>41</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'360'!$BC$260</c:f>
              <c:numCache>
                <c:formatCode>0.00%</c:formatCode>
                <c:ptCount val="1"/>
                <c:pt idx="0">
                  <c:v>0</c:v>
                </c:pt>
              </c:numCache>
            </c:numRef>
          </c:val>
        </c:ser>
        <c:ser>
          <c:idx val="41"/>
          <c:order val="42"/>
          <c:tx>
            <c:strRef>
              <c:f>'360'!$BC$261</c:f>
              <c:strCache>
                <c:ptCount val="1"/>
                <c:pt idx="0">
                  <c:v>42</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'360'!$BC$262</c:f>
              <c:numCache>
                <c:formatCode>0.00%</c:formatCode>
                <c:ptCount val="1"/>
                <c:pt idx="0">
                  <c:v>0</c:v>
                </c:pt>
              </c:numCache>
            </c:numRef>
          </c:val>
        </c:ser>
        <c:ser>
          <c:idx val="42"/>
          <c:order val="43"/>
          <c:tx>
            <c:strRef>
              <c:f>'360'!$BC$263</c:f>
              <c:strCache>
                <c:ptCount val="1"/>
                <c:pt idx="0">
                  <c:v>43</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'360'!$BC$264</c:f>
              <c:numCache>
                <c:formatCode>0.00%</c:formatCode>
                <c:ptCount val="1"/>
                <c:pt idx="0">
                  <c:v>0</c:v>
                </c:pt>
              </c:numCache>
            </c:numRef>
          </c:val>
        </c:ser>
        <c:ser>
          <c:idx val="43"/>
          <c:order val="44"/>
          <c:tx>
            <c:strRef>
              <c:f>'360'!$BC$265</c:f>
              <c:strCache>
                <c:ptCount val="1"/>
                <c:pt idx="0">
                  <c:v>44</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'360'!$BC$266</c:f>
              <c:numCache>
                <c:formatCode>0.00%</c:formatCode>
                <c:ptCount val="1"/>
                <c:pt idx="0">
                  <c:v>0</c:v>
                </c:pt>
              </c:numCache>
            </c:numRef>
          </c:val>
        </c:ser>
        <c:ser>
          <c:idx val="44"/>
          <c:order val="45"/>
          <c:tx>
            <c:strRef>
              <c:f>'360'!$BC$267</c:f>
              <c:strCache>
                <c:ptCount val="1"/>
                <c:pt idx="0">
                  <c:v>45</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'360'!$BC$268</c:f>
              <c:numCache>
                <c:formatCode>0.00%</c:formatCode>
                <c:ptCount val="1"/>
                <c:pt idx="0">
                  <c:v>0</c:v>
                </c:pt>
              </c:numCache>
            </c:numRef>
          </c:val>
        </c:ser>
        <c:ser>
          <c:idx val="46"/>
          <c:order val="46"/>
          <c:tx>
            <c:strRef>
              <c:f>'360'!$BC$269</c:f>
              <c:strCache>
                <c:ptCount val="1"/>
                <c:pt idx="0">
                  <c:v>46</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'360'!$BC$270</c:f>
              <c:numCache>
                <c:formatCode>0.00%</c:formatCode>
                <c:ptCount val="1"/>
                <c:pt idx="0">
                  <c:v>0</c:v>
                </c:pt>
              </c:numCache>
            </c:numRef>
          </c:val>
        </c:ser>
        <c:ser>
          <c:idx val="47"/>
          <c:order val="47"/>
          <c:tx>
            <c:strRef>
              <c:f>'360'!$BC$271</c:f>
              <c:strCache>
                <c:ptCount val="1"/>
                <c:pt idx="0">
                  <c:v>47</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'360'!$BC$272</c:f>
              <c:numCache>
                <c:formatCode>0.00%</c:formatCode>
                <c:ptCount val="1"/>
                <c:pt idx="0">
                  <c:v>0</c:v>
                </c:pt>
              </c:numCache>
            </c:numRef>
          </c:val>
        </c:ser>
        <c:ser>
          <c:idx val="48"/>
          <c:order val="48"/>
          <c:tx>
            <c:strRef>
              <c:f>'360'!$BC$273</c:f>
              <c:strCache>
                <c:ptCount val="1"/>
                <c:pt idx="0">
                  <c:v>48</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'360'!$BC$274</c:f>
              <c:numCache>
                <c:formatCode>0.00%</c:formatCode>
                <c:ptCount val="1"/>
                <c:pt idx="0">
                  <c:v>0</c:v>
                </c:pt>
              </c:numCache>
            </c:numRef>
          </c:val>
        </c:ser>
        <c:ser>
          <c:idx val="49"/>
          <c:order val="49"/>
          <c:tx>
            <c:strRef>
              <c:f>'360'!$BC$275</c:f>
              <c:strCache>
                <c:ptCount val="1"/>
                <c:pt idx="0">
                  <c:v>49</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'360'!$BC$276</c:f>
              <c:numCache>
                <c:formatCode>0.00%</c:formatCode>
                <c:ptCount val="1"/>
                <c:pt idx="0">
                  <c:v>0</c:v>
                </c:pt>
              </c:numCache>
            </c:numRef>
          </c:val>
        </c:ser>
        <c:ser>
          <c:idx val="50"/>
          <c:order val="50"/>
          <c:tx>
            <c:strRef>
              <c:f>'360'!$BC$277</c:f>
              <c:strCache>
                <c:ptCount val="1"/>
                <c:pt idx="0">
                  <c:v>50</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'360'!$BC$278</c:f>
              <c:numCache>
                <c:formatCode>0.00%</c:formatCode>
                <c:ptCount val="1"/>
                <c:pt idx="0">
                  <c:v>0</c:v>
                </c:pt>
              </c:numCache>
            </c:numRef>
          </c:val>
        </c:ser>
        <c:ser>
          <c:idx val="51"/>
          <c:order val="51"/>
          <c:tx>
            <c:strRef>
              <c:f>'360'!$BC$279</c:f>
              <c:strCache>
                <c:ptCount val="1"/>
                <c:pt idx="0">
                  <c:v>51</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'360'!$BC$280</c:f>
              <c:numCache>
                <c:formatCode>0.00%</c:formatCode>
                <c:ptCount val="1"/>
                <c:pt idx="0">
                  <c:v>0</c:v>
                </c:pt>
              </c:numCache>
            </c:numRef>
          </c:val>
        </c:ser>
        <c:ser>
          <c:idx val="52"/>
          <c:order val="52"/>
          <c:tx>
            <c:strRef>
              <c:f>'360'!$BC$281</c:f>
              <c:strCache>
                <c:ptCount val="1"/>
                <c:pt idx="0">
                  <c:v>52</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'360'!$BC$282</c:f>
              <c:numCache>
                <c:formatCode>0.00%</c:formatCode>
                <c:ptCount val="1"/>
                <c:pt idx="0">
                  <c:v>0</c:v>
                </c:pt>
              </c:numCache>
            </c:numRef>
          </c:val>
        </c:ser>
        <c:ser>
          <c:idx val="53"/>
          <c:order val="53"/>
          <c:tx>
            <c:strRef>
              <c:f>'360'!$BC$283</c:f>
              <c:strCache>
                <c:ptCount val="1"/>
                <c:pt idx="0">
                  <c:v>53</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'360'!$BC$284</c:f>
              <c:numCache>
                <c:formatCode>0.00%</c:formatCode>
                <c:ptCount val="1"/>
                <c:pt idx="0">
                  <c:v>0</c:v>
                </c:pt>
              </c:numCache>
            </c:numRef>
          </c:val>
        </c:ser>
        <c:ser>
          <c:idx val="54"/>
          <c:order val="54"/>
          <c:tx>
            <c:strRef>
              <c:f>'360'!$BC$285</c:f>
              <c:strCache>
                <c:ptCount val="1"/>
                <c:pt idx="0">
                  <c:v>54</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'360'!$BC$286</c:f>
              <c:numCache>
                <c:formatCode>0.00%</c:formatCode>
                <c:ptCount val="1"/>
                <c:pt idx="0">
                  <c:v>0</c:v>
                </c:pt>
              </c:numCache>
            </c:numRef>
          </c:val>
        </c:ser>
        <c:ser>
          <c:idx val="55"/>
          <c:order val="55"/>
          <c:tx>
            <c:strRef>
              <c:f>'360'!$BC$287</c:f>
              <c:strCache>
                <c:ptCount val="1"/>
                <c:pt idx="0">
                  <c:v>55</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'360'!$BC$288</c:f>
              <c:numCache>
                <c:formatCode>0.00%</c:formatCode>
                <c:ptCount val="1"/>
                <c:pt idx="0">
                  <c:v>0</c:v>
                </c:pt>
              </c:numCache>
            </c:numRef>
          </c:val>
        </c:ser>
        <c:ser>
          <c:idx val="56"/>
          <c:order val="56"/>
          <c:tx>
            <c:strRef>
              <c:f>'360'!$BC$289</c:f>
              <c:strCache>
                <c:ptCount val="1"/>
                <c:pt idx="0">
                  <c:v>56</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'360'!$BC$290</c:f>
              <c:numCache>
                <c:formatCode>0.00%</c:formatCode>
                <c:ptCount val="1"/>
                <c:pt idx="0">
                  <c:v>0</c:v>
                </c:pt>
              </c:numCache>
            </c:numRef>
          </c:val>
        </c:ser>
        <c:ser>
          <c:idx val="57"/>
          <c:order val="57"/>
          <c:tx>
            <c:strRef>
              <c:f>'360'!$BC$291</c:f>
              <c:strCache>
                <c:ptCount val="1"/>
                <c:pt idx="0">
                  <c:v>57</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'360'!$BC$292</c:f>
              <c:numCache>
                <c:formatCode>0.00%</c:formatCode>
                <c:ptCount val="1"/>
                <c:pt idx="0">
                  <c:v>0</c:v>
                </c:pt>
              </c:numCache>
            </c:numRef>
          </c:val>
        </c:ser>
        <c:ser>
          <c:idx val="58"/>
          <c:order val="58"/>
          <c:tx>
            <c:strRef>
              <c:f>'360'!$BC$293</c:f>
              <c:strCache>
                <c:ptCount val="1"/>
                <c:pt idx="0">
                  <c:v>58</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'360'!$BC$294</c:f>
              <c:numCache>
                <c:formatCode>0.00%</c:formatCode>
                <c:ptCount val="1"/>
                <c:pt idx="0">
                  <c:v>0</c:v>
                </c:pt>
              </c:numCache>
            </c:numRef>
          </c:val>
        </c:ser>
        <c:ser>
          <c:idx val="59"/>
          <c:order val="59"/>
          <c:tx>
            <c:strRef>
              <c:f>'360'!$BC$295</c:f>
              <c:strCache>
                <c:ptCount val="1"/>
                <c:pt idx="0">
                  <c:v>59</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'360'!$BC$296</c:f>
              <c:numCache>
                <c:formatCode>0.00%</c:formatCode>
                <c:ptCount val="1"/>
                <c:pt idx="0">
                  <c:v>0</c:v>
                </c:pt>
              </c:numCache>
            </c:numRef>
          </c:val>
        </c:ser>
        <c:ser>
          <c:idx val="60"/>
          <c:order val="60"/>
          <c:tx>
            <c:strRef>
              <c:f>'360'!$BC$297</c:f>
              <c:strCache>
                <c:ptCount val="1"/>
                <c:pt idx="0">
                  <c:v>60</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'360'!$BC$298</c:f>
              <c:numCache>
                <c:formatCode>0.00%</c:formatCode>
                <c:ptCount val="1"/>
                <c:pt idx="0">
                  <c:v>0</c:v>
                </c:pt>
              </c:numCache>
            </c:numRef>
          </c:val>
        </c:ser>
        <c:dLbls>
          <c:showLegendKey val="0"/>
          <c:showVal val="1"/>
          <c:showCatName val="0"/>
          <c:showSerName val="0"/>
          <c:showPercent val="0"/>
          <c:showBubbleSize val="0"/>
        </c:dLbls>
        <c:gapWidth val="8"/>
        <c:overlap val="-100"/>
        <c:axId val="264660224"/>
        <c:axId val="264659832"/>
      </c:barChart>
      <c:catAx>
        <c:axId val="264660224"/>
        <c:scaling>
          <c:orientation val="minMax"/>
        </c:scaling>
        <c:delete val="1"/>
        <c:axPos val="b"/>
        <c:title>
          <c:tx>
            <c:rich>
              <a:bodyPr/>
              <a:lstStyle/>
              <a:p>
                <a:pPr>
                  <a:defRPr sz="1200"/>
                </a:pPr>
                <a:r>
                  <a:rPr lang="en-US" sz="1200"/>
                  <a:t>Number</a:t>
                </a:r>
                <a:r>
                  <a:rPr lang="en-US" sz="1200" baseline="0"/>
                  <a:t> of Cigarettes/Joints</a:t>
                </a:r>
                <a:endParaRPr lang="en-US" sz="1200"/>
              </a:p>
            </c:rich>
          </c:tx>
          <c:overlay val="0"/>
        </c:title>
        <c:majorTickMark val="out"/>
        <c:minorTickMark val="none"/>
        <c:tickLblPos val="none"/>
        <c:crossAx val="264659832"/>
        <c:crosses val="autoZero"/>
        <c:auto val="1"/>
        <c:lblAlgn val="ctr"/>
        <c:lblOffset val="100"/>
        <c:noMultiLvlLbl val="0"/>
      </c:catAx>
      <c:valAx>
        <c:axId val="264659832"/>
        <c:scaling>
          <c:orientation val="minMax"/>
          <c:max val="1"/>
          <c:min val="0"/>
        </c:scaling>
        <c:delete val="0"/>
        <c:axPos val="l"/>
        <c:majorGridlines/>
        <c:minorGridlines/>
        <c:title>
          <c:tx>
            <c:rich>
              <a:bodyPr rot="0" vert="wordArtVert"/>
              <a:lstStyle/>
              <a:p>
                <a:pPr>
                  <a:defRPr sz="1500" baseline="0">
                    <a:latin typeface="Arial" pitchFamily="34" charset="0"/>
                  </a:defRPr>
                </a:pPr>
                <a:r>
                  <a:rPr lang="en-US" sz="1500" baseline="0">
                    <a:latin typeface="Arial" pitchFamily="34" charset="0"/>
                  </a:rPr>
                  <a:t>Percentage of Days</a:t>
                </a:r>
              </a:p>
            </c:rich>
          </c:tx>
          <c:overlay val="0"/>
        </c:title>
        <c:numFmt formatCode="0%" sourceLinked="0"/>
        <c:majorTickMark val="none"/>
        <c:minorTickMark val="none"/>
        <c:tickLblPos val="nextTo"/>
        <c:spPr>
          <a:ln w="9525">
            <a:noFill/>
          </a:ln>
        </c:spPr>
        <c:txPr>
          <a:bodyPr/>
          <a:lstStyle/>
          <a:p>
            <a:pPr>
              <a:defRPr sz="1000" baseline="0">
                <a:latin typeface="Arial" pitchFamily="34" charset="0"/>
              </a:defRPr>
            </a:pPr>
            <a:endParaRPr lang="en-US"/>
          </a:p>
        </c:txPr>
        <c:crossAx val="264660224"/>
        <c:crosses val="autoZero"/>
        <c:crossBetween val="between"/>
        <c:majorUnit val="0.1"/>
        <c:minorUnit val="0.05"/>
      </c:valAx>
    </c:plotArea>
    <c:plotVisOnly val="1"/>
    <c:dispBlanksAs val="gap"/>
    <c:showDLblsOverMax val="0"/>
  </c:chart>
  <c:printSettings>
    <c:headerFooter/>
    <c:pageMargins b="0.75000000000001099" l="0.70000000000000195" r="0.70000000000000195" t="0.75000000000001099" header="0.3" footer="0.3"/>
    <c:pageSetup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aseline="0">
                <a:latin typeface="Arial" pitchFamily="34" charset="0"/>
              </a:defRPr>
            </a:pPr>
            <a:r>
              <a:rPr lang="en-US" baseline="0">
                <a:latin typeface="Arial" pitchFamily="34" charset="0"/>
              </a:rPr>
              <a:t>Graph of Percentage of Cigarettes/Joints Use</a:t>
            </a:r>
          </a:p>
        </c:rich>
      </c:tx>
      <c:layout>
        <c:manualLayout>
          <c:xMode val="edge"/>
          <c:yMode val="edge"/>
          <c:x val="0.29305148331868403"/>
          <c:y val="1.3535197145300701E-2"/>
        </c:manualLayout>
      </c:layout>
      <c:overlay val="0"/>
    </c:title>
    <c:autoTitleDeleted val="0"/>
    <c:plotArea>
      <c:layout/>
      <c:barChart>
        <c:barDir val="col"/>
        <c:grouping val="clustered"/>
        <c:varyColors val="0"/>
        <c:ser>
          <c:idx val="6"/>
          <c:order val="0"/>
          <c:tx>
            <c:strRef>
              <c:f>'30'!$P$71</c:f>
              <c:strCache>
                <c:ptCount val="1"/>
                <c:pt idx="0">
                  <c:v>0</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'30'!$P$72</c:f>
              <c:numCache>
                <c:formatCode>0.00%</c:formatCode>
                <c:ptCount val="1"/>
                <c:pt idx="0">
                  <c:v>0</c:v>
                </c:pt>
              </c:numCache>
            </c:numRef>
          </c:val>
        </c:ser>
        <c:ser>
          <c:idx val="0"/>
          <c:order val="1"/>
          <c:tx>
            <c:strRef>
              <c:f>'30'!$P$73</c:f>
              <c:strCache>
                <c:ptCount val="1"/>
                <c:pt idx="0">
                  <c:v>1</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Lit>
              <c:ptCount val="1"/>
              <c:pt idx="0">
                <c:v>Number of Drinks</c:v>
              </c:pt>
            </c:strLit>
          </c:cat>
          <c:val>
            <c:numRef>
              <c:f>'30'!$P$74</c:f>
              <c:numCache>
                <c:formatCode>0.00%</c:formatCode>
                <c:ptCount val="1"/>
                <c:pt idx="0">
                  <c:v>0</c:v>
                </c:pt>
              </c:numCache>
            </c:numRef>
          </c:val>
        </c:ser>
        <c:ser>
          <c:idx val="1"/>
          <c:order val="2"/>
          <c:tx>
            <c:strRef>
              <c:f>'30'!$P$75</c:f>
              <c:strCache>
                <c:ptCount val="1"/>
                <c:pt idx="0">
                  <c:v>2</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Lit>
              <c:ptCount val="1"/>
              <c:pt idx="0">
                <c:v>Number of Drinks</c:v>
              </c:pt>
            </c:strLit>
          </c:cat>
          <c:val>
            <c:numRef>
              <c:f>'30'!$P$76</c:f>
              <c:numCache>
                <c:formatCode>0.00%</c:formatCode>
                <c:ptCount val="1"/>
                <c:pt idx="0">
                  <c:v>0</c:v>
                </c:pt>
              </c:numCache>
            </c:numRef>
          </c:val>
        </c:ser>
        <c:ser>
          <c:idx val="2"/>
          <c:order val="3"/>
          <c:tx>
            <c:strRef>
              <c:f>'30'!$P$77</c:f>
              <c:strCache>
                <c:ptCount val="1"/>
                <c:pt idx="0">
                  <c:v>3</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Lit>
              <c:ptCount val="1"/>
              <c:pt idx="0">
                <c:v>Number of Drinks</c:v>
              </c:pt>
            </c:strLit>
          </c:cat>
          <c:val>
            <c:numRef>
              <c:f>'30'!$P$78</c:f>
              <c:numCache>
                <c:formatCode>0.00%</c:formatCode>
                <c:ptCount val="1"/>
                <c:pt idx="0">
                  <c:v>0</c:v>
                </c:pt>
              </c:numCache>
            </c:numRef>
          </c:val>
        </c:ser>
        <c:ser>
          <c:idx val="3"/>
          <c:order val="4"/>
          <c:tx>
            <c:strRef>
              <c:f>'30'!$P$79</c:f>
              <c:strCache>
                <c:ptCount val="1"/>
                <c:pt idx="0">
                  <c:v>4</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'30'!$P$80</c:f>
              <c:numCache>
                <c:formatCode>0.00%</c:formatCode>
                <c:ptCount val="1"/>
                <c:pt idx="0">
                  <c:v>0</c:v>
                </c:pt>
              </c:numCache>
            </c:numRef>
          </c:val>
        </c:ser>
        <c:ser>
          <c:idx val="4"/>
          <c:order val="5"/>
          <c:tx>
            <c:strRef>
              <c:f>'30'!$P$81</c:f>
              <c:strCache>
                <c:ptCount val="1"/>
                <c:pt idx="0">
                  <c:v>5</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'30'!$P$82</c:f>
              <c:numCache>
                <c:formatCode>0.00%</c:formatCode>
                <c:ptCount val="1"/>
                <c:pt idx="0">
                  <c:v>0</c:v>
                </c:pt>
              </c:numCache>
            </c:numRef>
          </c:val>
        </c:ser>
        <c:ser>
          <c:idx val="5"/>
          <c:order val="6"/>
          <c:tx>
            <c:strRef>
              <c:f>'30'!$P$83</c:f>
              <c:strCache>
                <c:ptCount val="1"/>
                <c:pt idx="0">
                  <c:v>6</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'30'!$P$84</c:f>
              <c:numCache>
                <c:formatCode>0.00%</c:formatCode>
                <c:ptCount val="1"/>
                <c:pt idx="0">
                  <c:v>0</c:v>
                </c:pt>
              </c:numCache>
            </c:numRef>
          </c:val>
        </c:ser>
        <c:ser>
          <c:idx val="7"/>
          <c:order val="7"/>
          <c:tx>
            <c:strRef>
              <c:f>'30'!$P$85</c:f>
              <c:strCache>
                <c:ptCount val="1"/>
                <c:pt idx="0">
                  <c:v>7</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'30'!$P$86</c:f>
              <c:numCache>
                <c:formatCode>0.00%</c:formatCode>
                <c:ptCount val="1"/>
                <c:pt idx="0">
                  <c:v>0</c:v>
                </c:pt>
              </c:numCache>
            </c:numRef>
          </c:val>
        </c:ser>
        <c:ser>
          <c:idx val="8"/>
          <c:order val="8"/>
          <c:tx>
            <c:strRef>
              <c:f>'30'!$P$87</c:f>
              <c:strCache>
                <c:ptCount val="1"/>
                <c:pt idx="0">
                  <c:v>8</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'30'!$P$88</c:f>
              <c:numCache>
                <c:formatCode>0.00%</c:formatCode>
                <c:ptCount val="1"/>
                <c:pt idx="0">
                  <c:v>0</c:v>
                </c:pt>
              </c:numCache>
            </c:numRef>
          </c:val>
        </c:ser>
        <c:ser>
          <c:idx val="9"/>
          <c:order val="9"/>
          <c:tx>
            <c:strRef>
              <c:f>'30'!$P$89</c:f>
              <c:strCache>
                <c:ptCount val="1"/>
                <c:pt idx="0">
                  <c:v>9</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'30'!$P$90</c:f>
              <c:numCache>
                <c:formatCode>0.00%</c:formatCode>
                <c:ptCount val="1"/>
                <c:pt idx="0">
                  <c:v>0</c:v>
                </c:pt>
              </c:numCache>
            </c:numRef>
          </c:val>
        </c:ser>
        <c:ser>
          <c:idx val="10"/>
          <c:order val="10"/>
          <c:tx>
            <c:strRef>
              <c:f>'30'!$P$91</c:f>
              <c:strCache>
                <c:ptCount val="1"/>
                <c:pt idx="0">
                  <c:v>10</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'30'!$P$92</c:f>
              <c:numCache>
                <c:formatCode>0.00%</c:formatCode>
                <c:ptCount val="1"/>
                <c:pt idx="0">
                  <c:v>0</c:v>
                </c:pt>
              </c:numCache>
            </c:numRef>
          </c:val>
        </c:ser>
        <c:ser>
          <c:idx val="11"/>
          <c:order val="11"/>
          <c:tx>
            <c:strRef>
              <c:f>'30'!$P$93</c:f>
              <c:strCache>
                <c:ptCount val="1"/>
                <c:pt idx="0">
                  <c:v>11</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'30'!$P$94</c:f>
              <c:numCache>
                <c:formatCode>0.00%</c:formatCode>
                <c:ptCount val="1"/>
                <c:pt idx="0">
                  <c:v>0</c:v>
                </c:pt>
              </c:numCache>
            </c:numRef>
          </c:val>
        </c:ser>
        <c:ser>
          <c:idx val="12"/>
          <c:order val="12"/>
          <c:tx>
            <c:strRef>
              <c:f>'30'!$P$95</c:f>
              <c:strCache>
                <c:ptCount val="1"/>
                <c:pt idx="0">
                  <c:v>12</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'30'!$P$96</c:f>
              <c:numCache>
                <c:formatCode>0.00%</c:formatCode>
                <c:ptCount val="1"/>
                <c:pt idx="0">
                  <c:v>0</c:v>
                </c:pt>
              </c:numCache>
            </c:numRef>
          </c:val>
        </c:ser>
        <c:ser>
          <c:idx val="13"/>
          <c:order val="13"/>
          <c:tx>
            <c:strRef>
              <c:f>'30'!$P$97</c:f>
              <c:strCache>
                <c:ptCount val="1"/>
                <c:pt idx="0">
                  <c:v>13</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'30'!$P$98</c:f>
              <c:numCache>
                <c:formatCode>0.00%</c:formatCode>
                <c:ptCount val="1"/>
                <c:pt idx="0">
                  <c:v>0</c:v>
                </c:pt>
              </c:numCache>
            </c:numRef>
          </c:val>
        </c:ser>
        <c:ser>
          <c:idx val="14"/>
          <c:order val="14"/>
          <c:tx>
            <c:strRef>
              <c:f>'30'!$P$99</c:f>
              <c:strCache>
                <c:ptCount val="1"/>
                <c:pt idx="0">
                  <c:v>14</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'30'!$P$100</c:f>
              <c:numCache>
                <c:formatCode>0.00%</c:formatCode>
                <c:ptCount val="1"/>
                <c:pt idx="0">
                  <c:v>0</c:v>
                </c:pt>
              </c:numCache>
            </c:numRef>
          </c:val>
        </c:ser>
        <c:ser>
          <c:idx val="15"/>
          <c:order val="15"/>
          <c:tx>
            <c:strRef>
              <c:f>'30'!$P$101</c:f>
              <c:strCache>
                <c:ptCount val="1"/>
                <c:pt idx="0">
                  <c:v>15</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'30'!$P$102</c:f>
              <c:numCache>
                <c:formatCode>0.00%</c:formatCode>
                <c:ptCount val="1"/>
                <c:pt idx="0">
                  <c:v>0</c:v>
                </c:pt>
              </c:numCache>
            </c:numRef>
          </c:val>
        </c:ser>
        <c:ser>
          <c:idx val="16"/>
          <c:order val="16"/>
          <c:tx>
            <c:strRef>
              <c:f>'30'!$P$103</c:f>
              <c:strCache>
                <c:ptCount val="1"/>
                <c:pt idx="0">
                  <c:v>16</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'30'!$P$104</c:f>
              <c:numCache>
                <c:formatCode>0.00%</c:formatCode>
                <c:ptCount val="1"/>
                <c:pt idx="0">
                  <c:v>0</c:v>
                </c:pt>
              </c:numCache>
            </c:numRef>
          </c:val>
        </c:ser>
        <c:ser>
          <c:idx val="17"/>
          <c:order val="17"/>
          <c:tx>
            <c:strRef>
              <c:f>'30'!$P$105</c:f>
              <c:strCache>
                <c:ptCount val="1"/>
                <c:pt idx="0">
                  <c:v>17</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'30'!$P$106</c:f>
              <c:numCache>
                <c:formatCode>0.00%</c:formatCode>
                <c:ptCount val="1"/>
                <c:pt idx="0">
                  <c:v>0</c:v>
                </c:pt>
              </c:numCache>
            </c:numRef>
          </c:val>
        </c:ser>
        <c:ser>
          <c:idx val="18"/>
          <c:order val="18"/>
          <c:tx>
            <c:strRef>
              <c:f>'30'!$P$107</c:f>
              <c:strCache>
                <c:ptCount val="1"/>
                <c:pt idx="0">
                  <c:v>18</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'30'!$P$108</c:f>
              <c:numCache>
                <c:formatCode>0.00%</c:formatCode>
                <c:ptCount val="1"/>
                <c:pt idx="0">
                  <c:v>0</c:v>
                </c:pt>
              </c:numCache>
            </c:numRef>
          </c:val>
        </c:ser>
        <c:ser>
          <c:idx val="19"/>
          <c:order val="19"/>
          <c:tx>
            <c:strRef>
              <c:f>'30'!$P$109</c:f>
              <c:strCache>
                <c:ptCount val="1"/>
                <c:pt idx="0">
                  <c:v>19</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'30'!$P$110</c:f>
              <c:numCache>
                <c:formatCode>0.00%</c:formatCode>
                <c:ptCount val="1"/>
                <c:pt idx="0">
                  <c:v>0</c:v>
                </c:pt>
              </c:numCache>
            </c:numRef>
          </c:val>
        </c:ser>
        <c:ser>
          <c:idx val="20"/>
          <c:order val="20"/>
          <c:tx>
            <c:strRef>
              <c:f>'30'!$P$111</c:f>
              <c:strCache>
                <c:ptCount val="1"/>
                <c:pt idx="0">
                  <c:v>20</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'30'!$P$112</c:f>
              <c:numCache>
                <c:formatCode>0.00%</c:formatCode>
                <c:ptCount val="1"/>
                <c:pt idx="0">
                  <c:v>0</c:v>
                </c:pt>
              </c:numCache>
            </c:numRef>
          </c:val>
        </c:ser>
        <c:ser>
          <c:idx val="21"/>
          <c:order val="21"/>
          <c:tx>
            <c:strRef>
              <c:f>'30'!$P$113</c:f>
              <c:strCache>
                <c:ptCount val="1"/>
                <c:pt idx="0">
                  <c:v>21</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'30'!$P$114</c:f>
              <c:numCache>
                <c:formatCode>0.00%</c:formatCode>
                <c:ptCount val="1"/>
                <c:pt idx="0">
                  <c:v>0</c:v>
                </c:pt>
              </c:numCache>
            </c:numRef>
          </c:val>
        </c:ser>
        <c:ser>
          <c:idx val="22"/>
          <c:order val="22"/>
          <c:tx>
            <c:strRef>
              <c:f>'30'!$P$115</c:f>
              <c:strCache>
                <c:ptCount val="1"/>
                <c:pt idx="0">
                  <c:v>22</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'30'!$P$116</c:f>
              <c:numCache>
                <c:formatCode>0.00%</c:formatCode>
                <c:ptCount val="1"/>
                <c:pt idx="0">
                  <c:v>0</c:v>
                </c:pt>
              </c:numCache>
            </c:numRef>
          </c:val>
        </c:ser>
        <c:ser>
          <c:idx val="23"/>
          <c:order val="23"/>
          <c:tx>
            <c:strRef>
              <c:f>'30'!$P$117</c:f>
              <c:strCache>
                <c:ptCount val="1"/>
                <c:pt idx="0">
                  <c:v>23</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'30'!$P$118</c:f>
              <c:numCache>
                <c:formatCode>0.00%</c:formatCode>
                <c:ptCount val="1"/>
                <c:pt idx="0">
                  <c:v>0</c:v>
                </c:pt>
              </c:numCache>
            </c:numRef>
          </c:val>
        </c:ser>
        <c:ser>
          <c:idx val="24"/>
          <c:order val="24"/>
          <c:tx>
            <c:strRef>
              <c:f>'30'!$P$119</c:f>
              <c:strCache>
                <c:ptCount val="1"/>
                <c:pt idx="0">
                  <c:v>24</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'30'!$P$120</c:f>
              <c:numCache>
                <c:formatCode>0.00%</c:formatCode>
                <c:ptCount val="1"/>
                <c:pt idx="0">
                  <c:v>0</c:v>
                </c:pt>
              </c:numCache>
            </c:numRef>
          </c:val>
        </c:ser>
        <c:ser>
          <c:idx val="25"/>
          <c:order val="25"/>
          <c:tx>
            <c:strRef>
              <c:f>'30'!$P$121</c:f>
              <c:strCache>
                <c:ptCount val="1"/>
                <c:pt idx="0">
                  <c:v>25</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'30'!$P$122</c:f>
              <c:numCache>
                <c:formatCode>0.00%</c:formatCode>
                <c:ptCount val="1"/>
                <c:pt idx="0">
                  <c:v>0</c:v>
                </c:pt>
              </c:numCache>
            </c:numRef>
          </c:val>
        </c:ser>
        <c:ser>
          <c:idx val="26"/>
          <c:order val="26"/>
          <c:tx>
            <c:strRef>
              <c:f>'30'!$P$123</c:f>
              <c:strCache>
                <c:ptCount val="1"/>
                <c:pt idx="0">
                  <c:v>26</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'30'!$P$124</c:f>
              <c:numCache>
                <c:formatCode>0.00%</c:formatCode>
                <c:ptCount val="1"/>
                <c:pt idx="0">
                  <c:v>0</c:v>
                </c:pt>
              </c:numCache>
            </c:numRef>
          </c:val>
        </c:ser>
        <c:ser>
          <c:idx val="27"/>
          <c:order val="27"/>
          <c:tx>
            <c:strRef>
              <c:f>'30'!$P$125</c:f>
              <c:strCache>
                <c:ptCount val="1"/>
                <c:pt idx="0">
                  <c:v>27</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'30'!$P$126</c:f>
              <c:numCache>
                <c:formatCode>0.00%</c:formatCode>
                <c:ptCount val="1"/>
                <c:pt idx="0">
                  <c:v>0</c:v>
                </c:pt>
              </c:numCache>
            </c:numRef>
          </c:val>
        </c:ser>
        <c:ser>
          <c:idx val="28"/>
          <c:order val="28"/>
          <c:tx>
            <c:strRef>
              <c:f>'30'!$P$127</c:f>
              <c:strCache>
                <c:ptCount val="1"/>
                <c:pt idx="0">
                  <c:v>28</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'30'!$P$128</c:f>
              <c:numCache>
                <c:formatCode>0.00%</c:formatCode>
                <c:ptCount val="1"/>
                <c:pt idx="0">
                  <c:v>0</c:v>
                </c:pt>
              </c:numCache>
            </c:numRef>
          </c:val>
        </c:ser>
        <c:ser>
          <c:idx val="29"/>
          <c:order val="29"/>
          <c:tx>
            <c:strRef>
              <c:f>'30'!$P$129</c:f>
              <c:strCache>
                <c:ptCount val="1"/>
                <c:pt idx="0">
                  <c:v>29</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'30'!$P$130</c:f>
              <c:numCache>
                <c:formatCode>0.00%</c:formatCode>
                <c:ptCount val="1"/>
                <c:pt idx="0">
                  <c:v>0</c:v>
                </c:pt>
              </c:numCache>
            </c:numRef>
          </c:val>
        </c:ser>
        <c:ser>
          <c:idx val="30"/>
          <c:order val="30"/>
          <c:tx>
            <c:strRef>
              <c:f>'30'!$P$131</c:f>
              <c:strCache>
                <c:ptCount val="1"/>
                <c:pt idx="0">
                  <c:v>30</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'30'!$P$132</c:f>
              <c:numCache>
                <c:formatCode>0.00%</c:formatCode>
                <c:ptCount val="1"/>
                <c:pt idx="0">
                  <c:v>0</c:v>
                </c:pt>
              </c:numCache>
            </c:numRef>
          </c:val>
        </c:ser>
        <c:ser>
          <c:idx val="31"/>
          <c:order val="31"/>
          <c:tx>
            <c:strRef>
              <c:f>'30'!$P$133</c:f>
              <c:strCache>
                <c:ptCount val="1"/>
                <c:pt idx="0">
                  <c:v>31</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'30'!$P$134</c:f>
              <c:numCache>
                <c:formatCode>0.00%</c:formatCode>
                <c:ptCount val="1"/>
                <c:pt idx="0">
                  <c:v>0</c:v>
                </c:pt>
              </c:numCache>
            </c:numRef>
          </c:val>
        </c:ser>
        <c:ser>
          <c:idx val="32"/>
          <c:order val="32"/>
          <c:tx>
            <c:strRef>
              <c:f>'30'!$P$135</c:f>
              <c:strCache>
                <c:ptCount val="1"/>
                <c:pt idx="0">
                  <c:v>32</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'30'!$P$136</c:f>
              <c:numCache>
                <c:formatCode>0.00%</c:formatCode>
                <c:ptCount val="1"/>
                <c:pt idx="0">
                  <c:v>0</c:v>
                </c:pt>
              </c:numCache>
            </c:numRef>
          </c:val>
        </c:ser>
        <c:ser>
          <c:idx val="45"/>
          <c:order val="33"/>
          <c:tx>
            <c:strRef>
              <c:f>'30'!$P$137</c:f>
              <c:strCache>
                <c:ptCount val="1"/>
                <c:pt idx="0">
                  <c:v>33</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'30'!$P$138</c:f>
              <c:numCache>
                <c:formatCode>0.00%</c:formatCode>
                <c:ptCount val="1"/>
                <c:pt idx="0">
                  <c:v>0</c:v>
                </c:pt>
              </c:numCache>
            </c:numRef>
          </c:val>
        </c:ser>
        <c:ser>
          <c:idx val="33"/>
          <c:order val="34"/>
          <c:tx>
            <c:strRef>
              <c:f>'30'!$P$139</c:f>
              <c:strCache>
                <c:ptCount val="1"/>
                <c:pt idx="0">
                  <c:v>34</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'30'!$P$140</c:f>
              <c:numCache>
                <c:formatCode>0.00%</c:formatCode>
                <c:ptCount val="1"/>
                <c:pt idx="0">
                  <c:v>0</c:v>
                </c:pt>
              </c:numCache>
            </c:numRef>
          </c:val>
        </c:ser>
        <c:ser>
          <c:idx val="34"/>
          <c:order val="35"/>
          <c:tx>
            <c:strRef>
              <c:f>'30'!$P$141</c:f>
              <c:strCache>
                <c:ptCount val="1"/>
                <c:pt idx="0">
                  <c:v>35</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'30'!$P$142</c:f>
              <c:numCache>
                <c:formatCode>0.00%</c:formatCode>
                <c:ptCount val="1"/>
                <c:pt idx="0">
                  <c:v>0</c:v>
                </c:pt>
              </c:numCache>
            </c:numRef>
          </c:val>
        </c:ser>
        <c:ser>
          <c:idx val="35"/>
          <c:order val="36"/>
          <c:tx>
            <c:strRef>
              <c:f>'30'!$P$143</c:f>
              <c:strCache>
                <c:ptCount val="1"/>
                <c:pt idx="0">
                  <c:v>36</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'30'!$P$144</c:f>
              <c:numCache>
                <c:formatCode>0.00%</c:formatCode>
                <c:ptCount val="1"/>
                <c:pt idx="0">
                  <c:v>0</c:v>
                </c:pt>
              </c:numCache>
            </c:numRef>
          </c:val>
        </c:ser>
        <c:ser>
          <c:idx val="36"/>
          <c:order val="37"/>
          <c:tx>
            <c:strRef>
              <c:f>'30'!$P$145</c:f>
              <c:strCache>
                <c:ptCount val="1"/>
                <c:pt idx="0">
                  <c:v>37</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'30'!$P$146</c:f>
              <c:numCache>
                <c:formatCode>0.00%</c:formatCode>
                <c:ptCount val="1"/>
                <c:pt idx="0">
                  <c:v>0</c:v>
                </c:pt>
              </c:numCache>
            </c:numRef>
          </c:val>
        </c:ser>
        <c:ser>
          <c:idx val="37"/>
          <c:order val="38"/>
          <c:tx>
            <c:strRef>
              <c:f>'30'!$P$147</c:f>
              <c:strCache>
                <c:ptCount val="1"/>
                <c:pt idx="0">
                  <c:v>38</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'30'!$P$148</c:f>
              <c:numCache>
                <c:formatCode>0.00%</c:formatCode>
                <c:ptCount val="1"/>
                <c:pt idx="0">
                  <c:v>0</c:v>
                </c:pt>
              </c:numCache>
            </c:numRef>
          </c:val>
        </c:ser>
        <c:ser>
          <c:idx val="38"/>
          <c:order val="39"/>
          <c:tx>
            <c:strRef>
              <c:f>'30'!$P$149</c:f>
              <c:strCache>
                <c:ptCount val="1"/>
                <c:pt idx="0">
                  <c:v>39</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'30'!$P$150</c:f>
              <c:numCache>
                <c:formatCode>0.00%</c:formatCode>
                <c:ptCount val="1"/>
                <c:pt idx="0">
                  <c:v>0</c:v>
                </c:pt>
              </c:numCache>
            </c:numRef>
          </c:val>
        </c:ser>
        <c:ser>
          <c:idx val="39"/>
          <c:order val="40"/>
          <c:tx>
            <c:strRef>
              <c:f>'30'!$P$151</c:f>
              <c:strCache>
                <c:ptCount val="1"/>
                <c:pt idx="0">
                  <c:v>40</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'30'!$P$152</c:f>
              <c:numCache>
                <c:formatCode>0.00%</c:formatCode>
                <c:ptCount val="1"/>
                <c:pt idx="0">
                  <c:v>0</c:v>
                </c:pt>
              </c:numCache>
            </c:numRef>
          </c:val>
        </c:ser>
        <c:ser>
          <c:idx val="40"/>
          <c:order val="41"/>
          <c:tx>
            <c:strRef>
              <c:f>'30'!$P$153</c:f>
              <c:strCache>
                <c:ptCount val="1"/>
                <c:pt idx="0">
                  <c:v>41</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'30'!$P$154</c:f>
              <c:numCache>
                <c:formatCode>0.00%</c:formatCode>
                <c:ptCount val="1"/>
                <c:pt idx="0">
                  <c:v>0</c:v>
                </c:pt>
              </c:numCache>
            </c:numRef>
          </c:val>
        </c:ser>
        <c:ser>
          <c:idx val="41"/>
          <c:order val="42"/>
          <c:tx>
            <c:strRef>
              <c:f>'30'!$P$155</c:f>
              <c:strCache>
                <c:ptCount val="1"/>
                <c:pt idx="0">
                  <c:v>42</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'30'!$P$156</c:f>
              <c:numCache>
                <c:formatCode>0.00%</c:formatCode>
                <c:ptCount val="1"/>
                <c:pt idx="0">
                  <c:v>0</c:v>
                </c:pt>
              </c:numCache>
            </c:numRef>
          </c:val>
        </c:ser>
        <c:ser>
          <c:idx val="42"/>
          <c:order val="43"/>
          <c:tx>
            <c:strRef>
              <c:f>'30'!$P$157</c:f>
              <c:strCache>
                <c:ptCount val="1"/>
                <c:pt idx="0">
                  <c:v>43</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'30'!$P$158</c:f>
              <c:numCache>
                <c:formatCode>0.00%</c:formatCode>
                <c:ptCount val="1"/>
                <c:pt idx="0">
                  <c:v>0</c:v>
                </c:pt>
              </c:numCache>
            </c:numRef>
          </c:val>
        </c:ser>
        <c:ser>
          <c:idx val="43"/>
          <c:order val="44"/>
          <c:tx>
            <c:strRef>
              <c:f>'30'!$P$159</c:f>
              <c:strCache>
                <c:ptCount val="1"/>
                <c:pt idx="0">
                  <c:v>44</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'30'!$P$160</c:f>
              <c:numCache>
                <c:formatCode>0.00%</c:formatCode>
                <c:ptCount val="1"/>
                <c:pt idx="0">
                  <c:v>0</c:v>
                </c:pt>
              </c:numCache>
            </c:numRef>
          </c:val>
        </c:ser>
        <c:ser>
          <c:idx val="44"/>
          <c:order val="45"/>
          <c:tx>
            <c:strRef>
              <c:f>'30'!$P$161</c:f>
              <c:strCache>
                <c:ptCount val="1"/>
                <c:pt idx="0">
                  <c:v>45</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'30'!$P$162</c:f>
              <c:numCache>
                <c:formatCode>0.00%</c:formatCode>
                <c:ptCount val="1"/>
                <c:pt idx="0">
                  <c:v>0</c:v>
                </c:pt>
              </c:numCache>
            </c:numRef>
          </c:val>
        </c:ser>
        <c:ser>
          <c:idx val="46"/>
          <c:order val="46"/>
          <c:tx>
            <c:strRef>
              <c:f>'30'!$P$163</c:f>
              <c:strCache>
                <c:ptCount val="1"/>
                <c:pt idx="0">
                  <c:v>46</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'30'!$P$164</c:f>
              <c:numCache>
                <c:formatCode>0.00%</c:formatCode>
                <c:ptCount val="1"/>
                <c:pt idx="0">
                  <c:v>0</c:v>
                </c:pt>
              </c:numCache>
            </c:numRef>
          </c:val>
        </c:ser>
        <c:ser>
          <c:idx val="47"/>
          <c:order val="47"/>
          <c:tx>
            <c:strRef>
              <c:f>'30'!$P$165</c:f>
              <c:strCache>
                <c:ptCount val="1"/>
                <c:pt idx="0">
                  <c:v>47</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'30'!$P$166</c:f>
              <c:numCache>
                <c:formatCode>0.00%</c:formatCode>
                <c:ptCount val="1"/>
                <c:pt idx="0">
                  <c:v>0</c:v>
                </c:pt>
              </c:numCache>
            </c:numRef>
          </c:val>
        </c:ser>
        <c:ser>
          <c:idx val="48"/>
          <c:order val="48"/>
          <c:tx>
            <c:strRef>
              <c:f>'30'!$P$167</c:f>
              <c:strCache>
                <c:ptCount val="1"/>
                <c:pt idx="0">
                  <c:v>48</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'30'!$P$168</c:f>
              <c:numCache>
                <c:formatCode>0.00%</c:formatCode>
                <c:ptCount val="1"/>
                <c:pt idx="0">
                  <c:v>0</c:v>
                </c:pt>
              </c:numCache>
            </c:numRef>
          </c:val>
        </c:ser>
        <c:ser>
          <c:idx val="49"/>
          <c:order val="49"/>
          <c:tx>
            <c:strRef>
              <c:f>'30'!$P$169</c:f>
              <c:strCache>
                <c:ptCount val="1"/>
                <c:pt idx="0">
                  <c:v>49</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'30'!$P$170</c:f>
              <c:numCache>
                <c:formatCode>0.00%</c:formatCode>
                <c:ptCount val="1"/>
                <c:pt idx="0">
                  <c:v>0</c:v>
                </c:pt>
              </c:numCache>
            </c:numRef>
          </c:val>
        </c:ser>
        <c:ser>
          <c:idx val="50"/>
          <c:order val="50"/>
          <c:tx>
            <c:strRef>
              <c:f>'30'!$P$171</c:f>
              <c:strCache>
                <c:ptCount val="1"/>
                <c:pt idx="0">
                  <c:v>50</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'30'!$P$172</c:f>
              <c:numCache>
                <c:formatCode>0.00%</c:formatCode>
                <c:ptCount val="1"/>
                <c:pt idx="0">
                  <c:v>0</c:v>
                </c:pt>
              </c:numCache>
            </c:numRef>
          </c:val>
        </c:ser>
        <c:ser>
          <c:idx val="51"/>
          <c:order val="51"/>
          <c:tx>
            <c:strRef>
              <c:f>'30'!$P$173</c:f>
              <c:strCache>
                <c:ptCount val="1"/>
                <c:pt idx="0">
                  <c:v>51</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'30'!$P$174</c:f>
              <c:numCache>
                <c:formatCode>0.00%</c:formatCode>
                <c:ptCount val="1"/>
                <c:pt idx="0">
                  <c:v>0</c:v>
                </c:pt>
              </c:numCache>
            </c:numRef>
          </c:val>
        </c:ser>
        <c:ser>
          <c:idx val="52"/>
          <c:order val="52"/>
          <c:tx>
            <c:strRef>
              <c:f>'30'!$P$175</c:f>
              <c:strCache>
                <c:ptCount val="1"/>
                <c:pt idx="0">
                  <c:v>52</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'30'!$P$176</c:f>
              <c:numCache>
                <c:formatCode>0.00%</c:formatCode>
                <c:ptCount val="1"/>
                <c:pt idx="0">
                  <c:v>0</c:v>
                </c:pt>
              </c:numCache>
            </c:numRef>
          </c:val>
        </c:ser>
        <c:ser>
          <c:idx val="53"/>
          <c:order val="53"/>
          <c:tx>
            <c:strRef>
              <c:f>'30'!$P$177</c:f>
              <c:strCache>
                <c:ptCount val="1"/>
                <c:pt idx="0">
                  <c:v>53</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'30'!$P$178</c:f>
              <c:numCache>
                <c:formatCode>0.00%</c:formatCode>
                <c:ptCount val="1"/>
                <c:pt idx="0">
                  <c:v>0</c:v>
                </c:pt>
              </c:numCache>
            </c:numRef>
          </c:val>
        </c:ser>
        <c:ser>
          <c:idx val="54"/>
          <c:order val="54"/>
          <c:tx>
            <c:strRef>
              <c:f>'30'!$P$179</c:f>
              <c:strCache>
                <c:ptCount val="1"/>
                <c:pt idx="0">
                  <c:v>54</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'30'!$P$180</c:f>
              <c:numCache>
                <c:formatCode>0.00%</c:formatCode>
                <c:ptCount val="1"/>
                <c:pt idx="0">
                  <c:v>0</c:v>
                </c:pt>
              </c:numCache>
            </c:numRef>
          </c:val>
        </c:ser>
        <c:ser>
          <c:idx val="55"/>
          <c:order val="55"/>
          <c:tx>
            <c:strRef>
              <c:f>'30'!$P$181</c:f>
              <c:strCache>
                <c:ptCount val="1"/>
                <c:pt idx="0">
                  <c:v>55</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'30'!$P$182</c:f>
              <c:numCache>
                <c:formatCode>0.00%</c:formatCode>
                <c:ptCount val="1"/>
                <c:pt idx="0">
                  <c:v>0</c:v>
                </c:pt>
              </c:numCache>
            </c:numRef>
          </c:val>
        </c:ser>
        <c:ser>
          <c:idx val="56"/>
          <c:order val="56"/>
          <c:tx>
            <c:strRef>
              <c:f>'30'!$P$183</c:f>
              <c:strCache>
                <c:ptCount val="1"/>
                <c:pt idx="0">
                  <c:v>56</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'30'!$P$184</c:f>
              <c:numCache>
                <c:formatCode>0.00%</c:formatCode>
                <c:ptCount val="1"/>
                <c:pt idx="0">
                  <c:v>0</c:v>
                </c:pt>
              </c:numCache>
            </c:numRef>
          </c:val>
        </c:ser>
        <c:ser>
          <c:idx val="57"/>
          <c:order val="57"/>
          <c:tx>
            <c:strRef>
              <c:f>'30'!$P$185</c:f>
              <c:strCache>
                <c:ptCount val="1"/>
                <c:pt idx="0">
                  <c:v>57</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'30'!$P$186</c:f>
              <c:numCache>
                <c:formatCode>0.00%</c:formatCode>
                <c:ptCount val="1"/>
                <c:pt idx="0">
                  <c:v>0</c:v>
                </c:pt>
              </c:numCache>
            </c:numRef>
          </c:val>
        </c:ser>
        <c:ser>
          <c:idx val="58"/>
          <c:order val="58"/>
          <c:tx>
            <c:strRef>
              <c:f>'30'!$P$187</c:f>
              <c:strCache>
                <c:ptCount val="1"/>
                <c:pt idx="0">
                  <c:v>58</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'30'!$P$188</c:f>
              <c:numCache>
                <c:formatCode>0.00%</c:formatCode>
                <c:ptCount val="1"/>
                <c:pt idx="0">
                  <c:v>0</c:v>
                </c:pt>
              </c:numCache>
            </c:numRef>
          </c:val>
        </c:ser>
        <c:ser>
          <c:idx val="59"/>
          <c:order val="59"/>
          <c:tx>
            <c:strRef>
              <c:f>'30'!$P$189</c:f>
              <c:strCache>
                <c:ptCount val="1"/>
                <c:pt idx="0">
                  <c:v>59</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'30'!$P$190</c:f>
              <c:numCache>
                <c:formatCode>0.00%</c:formatCode>
                <c:ptCount val="1"/>
                <c:pt idx="0">
                  <c:v>0</c:v>
                </c:pt>
              </c:numCache>
            </c:numRef>
          </c:val>
        </c:ser>
        <c:ser>
          <c:idx val="60"/>
          <c:order val="60"/>
          <c:tx>
            <c:strRef>
              <c:f>'30'!$P$191</c:f>
              <c:strCache>
                <c:ptCount val="1"/>
                <c:pt idx="0">
                  <c:v>60</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'30'!$P$192</c:f>
              <c:numCache>
                <c:formatCode>0.00%</c:formatCode>
                <c:ptCount val="1"/>
                <c:pt idx="0">
                  <c:v>0</c:v>
                </c:pt>
              </c:numCache>
            </c:numRef>
          </c:val>
        </c:ser>
        <c:dLbls>
          <c:showLegendKey val="0"/>
          <c:showVal val="1"/>
          <c:showCatName val="0"/>
          <c:showSerName val="0"/>
          <c:showPercent val="0"/>
          <c:showBubbleSize val="0"/>
        </c:dLbls>
        <c:gapWidth val="8"/>
        <c:overlap val="-100"/>
        <c:axId val="341509584"/>
        <c:axId val="341508408"/>
      </c:barChart>
      <c:catAx>
        <c:axId val="341509584"/>
        <c:scaling>
          <c:orientation val="minMax"/>
        </c:scaling>
        <c:delete val="1"/>
        <c:axPos val="b"/>
        <c:title>
          <c:tx>
            <c:rich>
              <a:bodyPr/>
              <a:lstStyle/>
              <a:p>
                <a:pPr>
                  <a:defRPr sz="1200"/>
                </a:pPr>
                <a:r>
                  <a:rPr lang="en-US" sz="1200"/>
                  <a:t>Number</a:t>
                </a:r>
                <a:r>
                  <a:rPr lang="en-US" sz="1200" baseline="0"/>
                  <a:t> of Cigarettes/Joints</a:t>
                </a:r>
                <a:endParaRPr lang="en-US" sz="1200"/>
              </a:p>
            </c:rich>
          </c:tx>
          <c:overlay val="0"/>
        </c:title>
        <c:majorTickMark val="out"/>
        <c:minorTickMark val="none"/>
        <c:tickLblPos val="none"/>
        <c:crossAx val="341508408"/>
        <c:crosses val="autoZero"/>
        <c:auto val="1"/>
        <c:lblAlgn val="ctr"/>
        <c:lblOffset val="100"/>
        <c:noMultiLvlLbl val="0"/>
      </c:catAx>
      <c:valAx>
        <c:axId val="341508408"/>
        <c:scaling>
          <c:orientation val="minMax"/>
          <c:max val="1"/>
          <c:min val="0"/>
        </c:scaling>
        <c:delete val="0"/>
        <c:axPos val="l"/>
        <c:majorGridlines/>
        <c:minorGridlines/>
        <c:title>
          <c:tx>
            <c:rich>
              <a:bodyPr rot="0" vert="wordArtVert"/>
              <a:lstStyle/>
              <a:p>
                <a:pPr>
                  <a:defRPr sz="1500" baseline="0">
                    <a:latin typeface="Arial" pitchFamily="34" charset="0"/>
                  </a:defRPr>
                </a:pPr>
                <a:r>
                  <a:rPr lang="en-US" sz="1500" baseline="0">
                    <a:latin typeface="Arial" pitchFamily="34" charset="0"/>
                  </a:rPr>
                  <a:t>Percentage of Days</a:t>
                </a:r>
              </a:p>
            </c:rich>
          </c:tx>
          <c:overlay val="0"/>
        </c:title>
        <c:numFmt formatCode="0%" sourceLinked="0"/>
        <c:majorTickMark val="none"/>
        <c:minorTickMark val="none"/>
        <c:tickLblPos val="nextTo"/>
        <c:spPr>
          <a:ln w="9525">
            <a:noFill/>
          </a:ln>
        </c:spPr>
        <c:txPr>
          <a:bodyPr/>
          <a:lstStyle/>
          <a:p>
            <a:pPr>
              <a:defRPr sz="1000" baseline="0">
                <a:latin typeface="Arial" pitchFamily="34" charset="0"/>
              </a:defRPr>
            </a:pPr>
            <a:endParaRPr lang="en-US"/>
          </a:p>
        </c:txPr>
        <c:crossAx val="341509584"/>
        <c:crosses val="autoZero"/>
        <c:crossBetween val="between"/>
        <c:majorUnit val="0.1"/>
        <c:minorUnit val="0.05"/>
      </c:valAx>
    </c:plotArea>
    <c:plotVisOnly val="1"/>
    <c:dispBlanksAs val="gap"/>
    <c:showDLblsOverMax val="0"/>
  </c:chart>
  <c:printSettings>
    <c:headerFooter/>
    <c:pageMargins b="0.75000000000000999" l="0.70000000000000195" r="0.70000000000000195" t="0.75000000000000999" header="0.3" footer="0.3"/>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a:t>Daily Summary Data (60 days)</a:t>
            </a:r>
          </a:p>
        </c:rich>
      </c:tx>
      <c:layout>
        <c:manualLayout>
          <c:xMode val="edge"/>
          <c:yMode val="edge"/>
          <c:x val="0.43702208276596999"/>
          <c:y val="4.09091966952407E-2"/>
        </c:manualLayout>
      </c:layout>
      <c:overlay val="0"/>
      <c:spPr>
        <a:noFill/>
        <a:ln w="25400">
          <a:noFill/>
        </a:ln>
      </c:spPr>
    </c:title>
    <c:autoTitleDeleted val="0"/>
    <c:view3D>
      <c:rotX val="15"/>
      <c:hPercent val="228"/>
      <c:rotY val="20"/>
      <c:depthPercent val="100"/>
      <c:rAngAx val="1"/>
    </c:view3D>
    <c:floor>
      <c:thickness val="0"/>
      <c:spPr>
        <a:solidFill>
          <a:srgbClr val="EEEEEE"/>
        </a:solidFill>
        <a:ln w="3175">
          <a:solidFill>
            <a:srgbClr val="000000"/>
          </a:solidFill>
          <a:prstDash val="solid"/>
        </a:ln>
      </c:spPr>
    </c:floor>
    <c:sideWall>
      <c:thickness val="0"/>
      <c:spPr>
        <a:solidFill>
          <a:srgbClr val="EEEEEE"/>
        </a:solidFill>
        <a:ln w="12700">
          <a:solidFill>
            <a:srgbClr val="666666"/>
          </a:solidFill>
          <a:prstDash val="solid"/>
        </a:ln>
      </c:spPr>
    </c:sideWall>
    <c:backWall>
      <c:thickness val="0"/>
      <c:spPr>
        <a:solidFill>
          <a:srgbClr val="EEEEEE"/>
        </a:solidFill>
        <a:ln w="12700">
          <a:solidFill>
            <a:srgbClr val="666666"/>
          </a:solidFill>
          <a:prstDash val="solid"/>
        </a:ln>
      </c:spPr>
    </c:backWall>
    <c:plotArea>
      <c:layout>
        <c:manualLayout>
          <c:layoutTarget val="inner"/>
          <c:xMode val="edge"/>
          <c:yMode val="edge"/>
          <c:x val="9.0288232140306804E-2"/>
          <c:y val="0.110458347878928"/>
          <c:w val="0.88725245982925804"/>
          <c:h val="0.70278137646588701"/>
        </c:manualLayout>
      </c:layout>
      <c:bar3DChart>
        <c:barDir val="bar"/>
        <c:grouping val="clustered"/>
        <c:varyColors val="0"/>
        <c:ser>
          <c:idx val="0"/>
          <c:order val="0"/>
          <c:spPr>
            <a:solidFill>
              <a:srgbClr val="799FC4"/>
            </a:solidFill>
            <a:ln w="12700">
              <a:solidFill>
                <a:srgbClr val="000000"/>
              </a:solidFill>
              <a:prstDash val="solid"/>
            </a:ln>
          </c:spPr>
          <c:invertIfNegative val="0"/>
          <c:cat>
            <c:strRef>
              <c:f>'60 Summary Data'!$A$24:$A$30</c:f>
              <c:strCache>
                <c:ptCount val="7"/>
                <c:pt idx="0">
                  <c:v>Sundays</c:v>
                </c:pt>
                <c:pt idx="1">
                  <c:v>Mondays</c:v>
                </c:pt>
                <c:pt idx="2">
                  <c:v>Tuesdays</c:v>
                </c:pt>
                <c:pt idx="3">
                  <c:v>Wednesdays</c:v>
                </c:pt>
                <c:pt idx="4">
                  <c:v>Thursdays</c:v>
                </c:pt>
                <c:pt idx="5">
                  <c:v>Fridays</c:v>
                </c:pt>
                <c:pt idx="6">
                  <c:v>Saturdays</c:v>
                </c:pt>
              </c:strCache>
            </c:strRef>
          </c:cat>
          <c:val>
            <c:numRef>
              <c:f>'60 Summary Data'!$B$24:$B$30</c:f>
              <c:numCache>
                <c:formatCode>0.00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50"/>
        <c:shape val="box"/>
        <c:axId val="334943456"/>
        <c:axId val="334943064"/>
        <c:axId val="0"/>
      </c:bar3DChart>
      <c:catAx>
        <c:axId val="334943456"/>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en-US"/>
          </a:p>
        </c:txPr>
        <c:crossAx val="334943064"/>
        <c:crosses val="autoZero"/>
        <c:auto val="1"/>
        <c:lblAlgn val="ctr"/>
        <c:lblOffset val="100"/>
        <c:tickLblSkip val="1"/>
        <c:tickMarkSkip val="1"/>
        <c:noMultiLvlLbl val="0"/>
      </c:catAx>
      <c:valAx>
        <c:axId val="334943064"/>
        <c:scaling>
          <c:orientation val="minMax"/>
          <c:min val="0"/>
        </c:scaling>
        <c:delete val="0"/>
        <c:axPos val="b"/>
        <c:majorGridlines>
          <c:spPr>
            <a:ln w="3175">
              <a:solidFill>
                <a:srgbClr val="000000"/>
              </a:solidFill>
              <a:prstDash val="solid"/>
            </a:ln>
          </c:spPr>
        </c:majorGridlines>
        <c:minorGridlines/>
        <c:title>
          <c:tx>
            <c:rich>
              <a:bodyPr/>
              <a:lstStyle/>
              <a:p>
                <a:pPr>
                  <a:defRPr sz="1000" b="1" i="0" u="none" strike="noStrike" baseline="0">
                    <a:solidFill>
                      <a:srgbClr val="000000"/>
                    </a:solidFill>
                    <a:latin typeface="Arial"/>
                    <a:ea typeface="Arial"/>
                    <a:cs typeface="Arial"/>
                  </a:defRPr>
                </a:pPr>
                <a:r>
                  <a:rPr lang="en-US" sz="1000" baseline="0"/>
                  <a:t>Cigarettes/Joints</a:t>
                </a:r>
              </a:p>
            </c:rich>
          </c:tx>
          <c:layout>
            <c:manualLayout>
              <c:xMode val="edge"/>
              <c:yMode val="edge"/>
              <c:x val="0.46530354758286802"/>
              <c:y val="0.90707032310616298"/>
            </c:manualLayout>
          </c:layout>
          <c:overlay val="0"/>
          <c:spPr>
            <a:noFill/>
            <a:ln w="25400">
              <a:noFill/>
            </a:ln>
          </c:spPr>
        </c:title>
        <c:numFmt formatCode="0" sourceLinked="0"/>
        <c:majorTickMark val="out"/>
        <c:minorTickMark val="in"/>
        <c:tickLblPos val="nextTo"/>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en-US"/>
          </a:p>
        </c:txPr>
        <c:crossAx val="334943456"/>
        <c:crosses val="autoZero"/>
        <c:crossBetween val="between"/>
        <c:majorUnit val="5"/>
        <c:minorUnit val="2"/>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n-US"/>
    </a:p>
  </c:txPr>
  <c:printSettings>
    <c:headerFooter alignWithMargins="0"/>
    <c:pageMargins b="1" l="0.75000000000001299" r="0.75000000000001299"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aseline="0">
                <a:latin typeface="Arial" pitchFamily="34" charset="0"/>
              </a:defRPr>
            </a:pPr>
            <a:r>
              <a:rPr lang="en-US" baseline="0">
                <a:latin typeface="Arial" pitchFamily="34" charset="0"/>
              </a:rPr>
              <a:t>Graph of Percentage of Cigarettes/Joints Use</a:t>
            </a:r>
          </a:p>
        </c:rich>
      </c:tx>
      <c:layout>
        <c:manualLayout>
          <c:xMode val="edge"/>
          <c:yMode val="edge"/>
          <c:x val="0.293051530849813"/>
          <c:y val="1.35352661842125E-2"/>
        </c:manualLayout>
      </c:layout>
      <c:overlay val="0"/>
    </c:title>
    <c:autoTitleDeleted val="0"/>
    <c:plotArea>
      <c:layout/>
      <c:barChart>
        <c:barDir val="col"/>
        <c:grouping val="clustered"/>
        <c:varyColors val="0"/>
        <c:ser>
          <c:idx val="6"/>
          <c:order val="0"/>
          <c:tx>
            <c:strRef>
              <c:f>'60'!$P$71</c:f>
              <c:strCache>
                <c:ptCount val="1"/>
                <c:pt idx="0">
                  <c:v>0</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'60'!$P$72</c:f>
              <c:numCache>
                <c:formatCode>0.00%</c:formatCode>
                <c:ptCount val="1"/>
                <c:pt idx="0">
                  <c:v>0</c:v>
                </c:pt>
              </c:numCache>
            </c:numRef>
          </c:val>
        </c:ser>
        <c:ser>
          <c:idx val="0"/>
          <c:order val="1"/>
          <c:tx>
            <c:strRef>
              <c:f>'60'!$P$73</c:f>
              <c:strCache>
                <c:ptCount val="1"/>
                <c:pt idx="0">
                  <c:v>1</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Lit>
              <c:ptCount val="1"/>
              <c:pt idx="0">
                <c:v>Number of Drinks</c:v>
              </c:pt>
            </c:strLit>
          </c:cat>
          <c:val>
            <c:numRef>
              <c:f>'60'!$P$74</c:f>
              <c:numCache>
                <c:formatCode>0.00%</c:formatCode>
                <c:ptCount val="1"/>
                <c:pt idx="0">
                  <c:v>0</c:v>
                </c:pt>
              </c:numCache>
            </c:numRef>
          </c:val>
        </c:ser>
        <c:ser>
          <c:idx val="1"/>
          <c:order val="2"/>
          <c:tx>
            <c:strRef>
              <c:f>'60'!$P$75</c:f>
              <c:strCache>
                <c:ptCount val="1"/>
                <c:pt idx="0">
                  <c:v>2</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Lit>
              <c:ptCount val="1"/>
              <c:pt idx="0">
                <c:v>Number of Drinks</c:v>
              </c:pt>
            </c:strLit>
          </c:cat>
          <c:val>
            <c:numRef>
              <c:f>'60'!$P$76</c:f>
              <c:numCache>
                <c:formatCode>0.00%</c:formatCode>
                <c:ptCount val="1"/>
                <c:pt idx="0">
                  <c:v>0</c:v>
                </c:pt>
              </c:numCache>
            </c:numRef>
          </c:val>
        </c:ser>
        <c:ser>
          <c:idx val="2"/>
          <c:order val="3"/>
          <c:tx>
            <c:strRef>
              <c:f>'60'!$P$77</c:f>
              <c:strCache>
                <c:ptCount val="1"/>
                <c:pt idx="0">
                  <c:v>3</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Lit>
              <c:ptCount val="1"/>
              <c:pt idx="0">
                <c:v>Number of Drinks</c:v>
              </c:pt>
            </c:strLit>
          </c:cat>
          <c:val>
            <c:numRef>
              <c:f>'60'!$P$78</c:f>
              <c:numCache>
                <c:formatCode>0.00%</c:formatCode>
                <c:ptCount val="1"/>
                <c:pt idx="0">
                  <c:v>0</c:v>
                </c:pt>
              </c:numCache>
            </c:numRef>
          </c:val>
        </c:ser>
        <c:ser>
          <c:idx val="3"/>
          <c:order val="4"/>
          <c:tx>
            <c:strRef>
              <c:f>'60'!$P$79</c:f>
              <c:strCache>
                <c:ptCount val="1"/>
                <c:pt idx="0">
                  <c:v>4</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'60'!$P$80</c:f>
              <c:numCache>
                <c:formatCode>0.00%</c:formatCode>
                <c:ptCount val="1"/>
                <c:pt idx="0">
                  <c:v>0</c:v>
                </c:pt>
              </c:numCache>
            </c:numRef>
          </c:val>
        </c:ser>
        <c:ser>
          <c:idx val="4"/>
          <c:order val="5"/>
          <c:tx>
            <c:strRef>
              <c:f>'60'!$P$81</c:f>
              <c:strCache>
                <c:ptCount val="1"/>
                <c:pt idx="0">
                  <c:v>5</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'60'!$P$82</c:f>
              <c:numCache>
                <c:formatCode>0.00%</c:formatCode>
                <c:ptCount val="1"/>
                <c:pt idx="0">
                  <c:v>0</c:v>
                </c:pt>
              </c:numCache>
            </c:numRef>
          </c:val>
        </c:ser>
        <c:ser>
          <c:idx val="5"/>
          <c:order val="6"/>
          <c:tx>
            <c:strRef>
              <c:f>'60'!$P$83</c:f>
              <c:strCache>
                <c:ptCount val="1"/>
                <c:pt idx="0">
                  <c:v>6</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'60'!$P$84</c:f>
              <c:numCache>
                <c:formatCode>0.00%</c:formatCode>
                <c:ptCount val="1"/>
                <c:pt idx="0">
                  <c:v>0</c:v>
                </c:pt>
              </c:numCache>
            </c:numRef>
          </c:val>
        </c:ser>
        <c:ser>
          <c:idx val="7"/>
          <c:order val="7"/>
          <c:tx>
            <c:strRef>
              <c:f>'60'!$P$85</c:f>
              <c:strCache>
                <c:ptCount val="1"/>
                <c:pt idx="0">
                  <c:v>7</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'60'!$P$86</c:f>
              <c:numCache>
                <c:formatCode>0.00%</c:formatCode>
                <c:ptCount val="1"/>
                <c:pt idx="0">
                  <c:v>0</c:v>
                </c:pt>
              </c:numCache>
            </c:numRef>
          </c:val>
        </c:ser>
        <c:ser>
          <c:idx val="8"/>
          <c:order val="8"/>
          <c:tx>
            <c:strRef>
              <c:f>'60'!$P$87</c:f>
              <c:strCache>
                <c:ptCount val="1"/>
                <c:pt idx="0">
                  <c:v>8</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'60'!$P$88</c:f>
              <c:numCache>
                <c:formatCode>0.00%</c:formatCode>
                <c:ptCount val="1"/>
                <c:pt idx="0">
                  <c:v>0</c:v>
                </c:pt>
              </c:numCache>
            </c:numRef>
          </c:val>
        </c:ser>
        <c:ser>
          <c:idx val="9"/>
          <c:order val="9"/>
          <c:tx>
            <c:strRef>
              <c:f>'60'!$P$89</c:f>
              <c:strCache>
                <c:ptCount val="1"/>
                <c:pt idx="0">
                  <c:v>9</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'60'!$P$90</c:f>
              <c:numCache>
                <c:formatCode>0.00%</c:formatCode>
                <c:ptCount val="1"/>
                <c:pt idx="0">
                  <c:v>0</c:v>
                </c:pt>
              </c:numCache>
            </c:numRef>
          </c:val>
        </c:ser>
        <c:ser>
          <c:idx val="10"/>
          <c:order val="10"/>
          <c:tx>
            <c:strRef>
              <c:f>'60'!$P$91</c:f>
              <c:strCache>
                <c:ptCount val="1"/>
                <c:pt idx="0">
                  <c:v>10</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'60'!$P$92</c:f>
              <c:numCache>
                <c:formatCode>0.00%</c:formatCode>
                <c:ptCount val="1"/>
                <c:pt idx="0">
                  <c:v>0</c:v>
                </c:pt>
              </c:numCache>
            </c:numRef>
          </c:val>
        </c:ser>
        <c:ser>
          <c:idx val="11"/>
          <c:order val="11"/>
          <c:tx>
            <c:strRef>
              <c:f>'60'!$P$93</c:f>
              <c:strCache>
                <c:ptCount val="1"/>
                <c:pt idx="0">
                  <c:v>11</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'60'!$P$94</c:f>
              <c:numCache>
                <c:formatCode>0.00%</c:formatCode>
                <c:ptCount val="1"/>
                <c:pt idx="0">
                  <c:v>0</c:v>
                </c:pt>
              </c:numCache>
            </c:numRef>
          </c:val>
        </c:ser>
        <c:ser>
          <c:idx val="12"/>
          <c:order val="12"/>
          <c:tx>
            <c:strRef>
              <c:f>'60'!$P$95</c:f>
              <c:strCache>
                <c:ptCount val="1"/>
                <c:pt idx="0">
                  <c:v>12</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'60'!$P$96</c:f>
              <c:numCache>
                <c:formatCode>0.00%</c:formatCode>
                <c:ptCount val="1"/>
                <c:pt idx="0">
                  <c:v>0</c:v>
                </c:pt>
              </c:numCache>
            </c:numRef>
          </c:val>
        </c:ser>
        <c:ser>
          <c:idx val="13"/>
          <c:order val="13"/>
          <c:tx>
            <c:strRef>
              <c:f>'60'!$P$97</c:f>
              <c:strCache>
                <c:ptCount val="1"/>
                <c:pt idx="0">
                  <c:v>13</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'60'!$P$98</c:f>
              <c:numCache>
                <c:formatCode>0.00%</c:formatCode>
                <c:ptCount val="1"/>
                <c:pt idx="0">
                  <c:v>0</c:v>
                </c:pt>
              </c:numCache>
            </c:numRef>
          </c:val>
        </c:ser>
        <c:ser>
          <c:idx val="14"/>
          <c:order val="14"/>
          <c:tx>
            <c:strRef>
              <c:f>'60'!$P$99</c:f>
              <c:strCache>
                <c:ptCount val="1"/>
                <c:pt idx="0">
                  <c:v>14</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'60'!$P$100</c:f>
              <c:numCache>
                <c:formatCode>0.00%</c:formatCode>
                <c:ptCount val="1"/>
                <c:pt idx="0">
                  <c:v>0</c:v>
                </c:pt>
              </c:numCache>
            </c:numRef>
          </c:val>
        </c:ser>
        <c:ser>
          <c:idx val="15"/>
          <c:order val="15"/>
          <c:tx>
            <c:strRef>
              <c:f>'60'!$P$101</c:f>
              <c:strCache>
                <c:ptCount val="1"/>
                <c:pt idx="0">
                  <c:v>15</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'60'!$P$102</c:f>
              <c:numCache>
                <c:formatCode>0.00%</c:formatCode>
                <c:ptCount val="1"/>
                <c:pt idx="0">
                  <c:v>0</c:v>
                </c:pt>
              </c:numCache>
            </c:numRef>
          </c:val>
        </c:ser>
        <c:ser>
          <c:idx val="16"/>
          <c:order val="16"/>
          <c:tx>
            <c:strRef>
              <c:f>'60'!$P$103</c:f>
              <c:strCache>
                <c:ptCount val="1"/>
                <c:pt idx="0">
                  <c:v>16</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'60'!$P$104</c:f>
              <c:numCache>
                <c:formatCode>0.00%</c:formatCode>
                <c:ptCount val="1"/>
                <c:pt idx="0">
                  <c:v>0</c:v>
                </c:pt>
              </c:numCache>
            </c:numRef>
          </c:val>
        </c:ser>
        <c:ser>
          <c:idx val="17"/>
          <c:order val="17"/>
          <c:tx>
            <c:strRef>
              <c:f>'60'!$P$105</c:f>
              <c:strCache>
                <c:ptCount val="1"/>
                <c:pt idx="0">
                  <c:v>17</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'60'!$P$106</c:f>
              <c:numCache>
                <c:formatCode>0.00%</c:formatCode>
                <c:ptCount val="1"/>
                <c:pt idx="0">
                  <c:v>0</c:v>
                </c:pt>
              </c:numCache>
            </c:numRef>
          </c:val>
        </c:ser>
        <c:ser>
          <c:idx val="18"/>
          <c:order val="18"/>
          <c:tx>
            <c:strRef>
              <c:f>'60'!$P$107</c:f>
              <c:strCache>
                <c:ptCount val="1"/>
                <c:pt idx="0">
                  <c:v>18</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'60'!$P$108</c:f>
              <c:numCache>
                <c:formatCode>0.00%</c:formatCode>
                <c:ptCount val="1"/>
                <c:pt idx="0">
                  <c:v>0</c:v>
                </c:pt>
              </c:numCache>
            </c:numRef>
          </c:val>
        </c:ser>
        <c:ser>
          <c:idx val="19"/>
          <c:order val="19"/>
          <c:tx>
            <c:strRef>
              <c:f>'60'!$P$109</c:f>
              <c:strCache>
                <c:ptCount val="1"/>
                <c:pt idx="0">
                  <c:v>19</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'60'!$P$110</c:f>
              <c:numCache>
                <c:formatCode>0.00%</c:formatCode>
                <c:ptCount val="1"/>
                <c:pt idx="0">
                  <c:v>0</c:v>
                </c:pt>
              </c:numCache>
            </c:numRef>
          </c:val>
        </c:ser>
        <c:ser>
          <c:idx val="20"/>
          <c:order val="20"/>
          <c:tx>
            <c:strRef>
              <c:f>'60'!$P$111</c:f>
              <c:strCache>
                <c:ptCount val="1"/>
                <c:pt idx="0">
                  <c:v>20</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'60'!$P$112</c:f>
              <c:numCache>
                <c:formatCode>0.00%</c:formatCode>
                <c:ptCount val="1"/>
                <c:pt idx="0">
                  <c:v>0</c:v>
                </c:pt>
              </c:numCache>
            </c:numRef>
          </c:val>
        </c:ser>
        <c:ser>
          <c:idx val="21"/>
          <c:order val="21"/>
          <c:tx>
            <c:strRef>
              <c:f>'60'!$P$113</c:f>
              <c:strCache>
                <c:ptCount val="1"/>
                <c:pt idx="0">
                  <c:v>21</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'60'!$P$114</c:f>
              <c:numCache>
                <c:formatCode>0.00%</c:formatCode>
                <c:ptCount val="1"/>
                <c:pt idx="0">
                  <c:v>0</c:v>
                </c:pt>
              </c:numCache>
            </c:numRef>
          </c:val>
        </c:ser>
        <c:ser>
          <c:idx val="22"/>
          <c:order val="22"/>
          <c:tx>
            <c:strRef>
              <c:f>'60'!$P$115</c:f>
              <c:strCache>
                <c:ptCount val="1"/>
                <c:pt idx="0">
                  <c:v>22</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'60'!$P$116</c:f>
              <c:numCache>
                <c:formatCode>0.00%</c:formatCode>
                <c:ptCount val="1"/>
                <c:pt idx="0">
                  <c:v>0</c:v>
                </c:pt>
              </c:numCache>
            </c:numRef>
          </c:val>
        </c:ser>
        <c:ser>
          <c:idx val="23"/>
          <c:order val="23"/>
          <c:tx>
            <c:strRef>
              <c:f>'60'!$P$117</c:f>
              <c:strCache>
                <c:ptCount val="1"/>
                <c:pt idx="0">
                  <c:v>23</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'60'!$P$118</c:f>
              <c:numCache>
                <c:formatCode>0.00%</c:formatCode>
                <c:ptCount val="1"/>
                <c:pt idx="0">
                  <c:v>0</c:v>
                </c:pt>
              </c:numCache>
            </c:numRef>
          </c:val>
        </c:ser>
        <c:ser>
          <c:idx val="24"/>
          <c:order val="24"/>
          <c:tx>
            <c:strRef>
              <c:f>'60'!$P$119</c:f>
              <c:strCache>
                <c:ptCount val="1"/>
                <c:pt idx="0">
                  <c:v>24</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'60'!$P$120</c:f>
              <c:numCache>
                <c:formatCode>0.00%</c:formatCode>
                <c:ptCount val="1"/>
                <c:pt idx="0">
                  <c:v>0</c:v>
                </c:pt>
              </c:numCache>
            </c:numRef>
          </c:val>
        </c:ser>
        <c:ser>
          <c:idx val="25"/>
          <c:order val="25"/>
          <c:tx>
            <c:strRef>
              <c:f>'60'!$P$121</c:f>
              <c:strCache>
                <c:ptCount val="1"/>
                <c:pt idx="0">
                  <c:v>25</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'60'!$P$122</c:f>
              <c:numCache>
                <c:formatCode>0.00%</c:formatCode>
                <c:ptCount val="1"/>
                <c:pt idx="0">
                  <c:v>0</c:v>
                </c:pt>
              </c:numCache>
            </c:numRef>
          </c:val>
        </c:ser>
        <c:ser>
          <c:idx val="26"/>
          <c:order val="26"/>
          <c:tx>
            <c:strRef>
              <c:f>'60'!$P$123</c:f>
              <c:strCache>
                <c:ptCount val="1"/>
                <c:pt idx="0">
                  <c:v>26</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'60'!$P$124</c:f>
              <c:numCache>
                <c:formatCode>0.00%</c:formatCode>
                <c:ptCount val="1"/>
                <c:pt idx="0">
                  <c:v>0</c:v>
                </c:pt>
              </c:numCache>
            </c:numRef>
          </c:val>
        </c:ser>
        <c:ser>
          <c:idx val="27"/>
          <c:order val="27"/>
          <c:tx>
            <c:strRef>
              <c:f>'60'!$P$125</c:f>
              <c:strCache>
                <c:ptCount val="1"/>
                <c:pt idx="0">
                  <c:v>27</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'60'!$P$126</c:f>
              <c:numCache>
                <c:formatCode>0.00%</c:formatCode>
                <c:ptCount val="1"/>
                <c:pt idx="0">
                  <c:v>0</c:v>
                </c:pt>
              </c:numCache>
            </c:numRef>
          </c:val>
        </c:ser>
        <c:ser>
          <c:idx val="28"/>
          <c:order val="28"/>
          <c:tx>
            <c:strRef>
              <c:f>'60'!$P$127</c:f>
              <c:strCache>
                <c:ptCount val="1"/>
                <c:pt idx="0">
                  <c:v>28</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'60'!$P$128</c:f>
              <c:numCache>
                <c:formatCode>0.00%</c:formatCode>
                <c:ptCount val="1"/>
                <c:pt idx="0">
                  <c:v>0</c:v>
                </c:pt>
              </c:numCache>
            </c:numRef>
          </c:val>
        </c:ser>
        <c:ser>
          <c:idx val="29"/>
          <c:order val="29"/>
          <c:tx>
            <c:strRef>
              <c:f>'60'!$P$129</c:f>
              <c:strCache>
                <c:ptCount val="1"/>
                <c:pt idx="0">
                  <c:v>29</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'60'!$P$130</c:f>
              <c:numCache>
                <c:formatCode>0.00%</c:formatCode>
                <c:ptCount val="1"/>
                <c:pt idx="0">
                  <c:v>0</c:v>
                </c:pt>
              </c:numCache>
            </c:numRef>
          </c:val>
        </c:ser>
        <c:ser>
          <c:idx val="30"/>
          <c:order val="30"/>
          <c:tx>
            <c:strRef>
              <c:f>'60'!$P$131</c:f>
              <c:strCache>
                <c:ptCount val="1"/>
                <c:pt idx="0">
                  <c:v>30</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'60'!$P$132</c:f>
              <c:numCache>
                <c:formatCode>0.00%</c:formatCode>
                <c:ptCount val="1"/>
                <c:pt idx="0">
                  <c:v>0</c:v>
                </c:pt>
              </c:numCache>
            </c:numRef>
          </c:val>
        </c:ser>
        <c:ser>
          <c:idx val="31"/>
          <c:order val="31"/>
          <c:tx>
            <c:strRef>
              <c:f>'60'!$P$133</c:f>
              <c:strCache>
                <c:ptCount val="1"/>
                <c:pt idx="0">
                  <c:v>31</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'60'!$P$134</c:f>
              <c:numCache>
                <c:formatCode>0.00%</c:formatCode>
                <c:ptCount val="1"/>
                <c:pt idx="0">
                  <c:v>0</c:v>
                </c:pt>
              </c:numCache>
            </c:numRef>
          </c:val>
        </c:ser>
        <c:ser>
          <c:idx val="32"/>
          <c:order val="32"/>
          <c:tx>
            <c:strRef>
              <c:f>'60'!$P$135</c:f>
              <c:strCache>
                <c:ptCount val="1"/>
                <c:pt idx="0">
                  <c:v>32</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'60'!$P$136</c:f>
              <c:numCache>
                <c:formatCode>0.00%</c:formatCode>
                <c:ptCount val="1"/>
                <c:pt idx="0">
                  <c:v>0</c:v>
                </c:pt>
              </c:numCache>
            </c:numRef>
          </c:val>
        </c:ser>
        <c:ser>
          <c:idx val="45"/>
          <c:order val="33"/>
          <c:tx>
            <c:strRef>
              <c:f>'60'!$P$137</c:f>
              <c:strCache>
                <c:ptCount val="1"/>
                <c:pt idx="0">
                  <c:v>33</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'60'!$P$138</c:f>
              <c:numCache>
                <c:formatCode>0.00%</c:formatCode>
                <c:ptCount val="1"/>
                <c:pt idx="0">
                  <c:v>0</c:v>
                </c:pt>
              </c:numCache>
            </c:numRef>
          </c:val>
        </c:ser>
        <c:ser>
          <c:idx val="33"/>
          <c:order val="34"/>
          <c:tx>
            <c:strRef>
              <c:f>'60'!$P$139</c:f>
              <c:strCache>
                <c:ptCount val="1"/>
                <c:pt idx="0">
                  <c:v>34</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'60'!$P$140</c:f>
              <c:numCache>
                <c:formatCode>0.00%</c:formatCode>
                <c:ptCount val="1"/>
                <c:pt idx="0">
                  <c:v>0</c:v>
                </c:pt>
              </c:numCache>
            </c:numRef>
          </c:val>
        </c:ser>
        <c:ser>
          <c:idx val="34"/>
          <c:order val="35"/>
          <c:tx>
            <c:strRef>
              <c:f>'60'!$P$141</c:f>
              <c:strCache>
                <c:ptCount val="1"/>
                <c:pt idx="0">
                  <c:v>35</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'60'!$P$142</c:f>
              <c:numCache>
                <c:formatCode>0.00%</c:formatCode>
                <c:ptCount val="1"/>
                <c:pt idx="0">
                  <c:v>0</c:v>
                </c:pt>
              </c:numCache>
            </c:numRef>
          </c:val>
        </c:ser>
        <c:ser>
          <c:idx val="35"/>
          <c:order val="36"/>
          <c:tx>
            <c:strRef>
              <c:f>'60'!$P$143</c:f>
              <c:strCache>
                <c:ptCount val="1"/>
                <c:pt idx="0">
                  <c:v>36</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'60'!$P$144</c:f>
              <c:numCache>
                <c:formatCode>0.00%</c:formatCode>
                <c:ptCount val="1"/>
                <c:pt idx="0">
                  <c:v>0</c:v>
                </c:pt>
              </c:numCache>
            </c:numRef>
          </c:val>
        </c:ser>
        <c:ser>
          <c:idx val="36"/>
          <c:order val="37"/>
          <c:tx>
            <c:strRef>
              <c:f>'60'!$P$145</c:f>
              <c:strCache>
                <c:ptCount val="1"/>
                <c:pt idx="0">
                  <c:v>37</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'60'!$P$146</c:f>
              <c:numCache>
                <c:formatCode>0.00%</c:formatCode>
                <c:ptCount val="1"/>
                <c:pt idx="0">
                  <c:v>0</c:v>
                </c:pt>
              </c:numCache>
            </c:numRef>
          </c:val>
        </c:ser>
        <c:ser>
          <c:idx val="37"/>
          <c:order val="38"/>
          <c:tx>
            <c:strRef>
              <c:f>'60'!$P$147</c:f>
              <c:strCache>
                <c:ptCount val="1"/>
                <c:pt idx="0">
                  <c:v>38</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'60'!$P$148</c:f>
              <c:numCache>
                <c:formatCode>0.00%</c:formatCode>
                <c:ptCount val="1"/>
                <c:pt idx="0">
                  <c:v>0</c:v>
                </c:pt>
              </c:numCache>
            </c:numRef>
          </c:val>
        </c:ser>
        <c:ser>
          <c:idx val="38"/>
          <c:order val="39"/>
          <c:tx>
            <c:strRef>
              <c:f>'60'!$P$149</c:f>
              <c:strCache>
                <c:ptCount val="1"/>
                <c:pt idx="0">
                  <c:v>39</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'60'!$P$150</c:f>
              <c:numCache>
                <c:formatCode>0.00%</c:formatCode>
                <c:ptCount val="1"/>
                <c:pt idx="0">
                  <c:v>0</c:v>
                </c:pt>
              </c:numCache>
            </c:numRef>
          </c:val>
        </c:ser>
        <c:ser>
          <c:idx val="39"/>
          <c:order val="40"/>
          <c:tx>
            <c:strRef>
              <c:f>'60'!$P$151</c:f>
              <c:strCache>
                <c:ptCount val="1"/>
                <c:pt idx="0">
                  <c:v>40</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'60'!$P$152</c:f>
              <c:numCache>
                <c:formatCode>0.00%</c:formatCode>
                <c:ptCount val="1"/>
                <c:pt idx="0">
                  <c:v>0</c:v>
                </c:pt>
              </c:numCache>
            </c:numRef>
          </c:val>
        </c:ser>
        <c:ser>
          <c:idx val="40"/>
          <c:order val="41"/>
          <c:tx>
            <c:strRef>
              <c:f>'60'!$P$153</c:f>
              <c:strCache>
                <c:ptCount val="1"/>
                <c:pt idx="0">
                  <c:v>41</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'60'!$P$154</c:f>
              <c:numCache>
                <c:formatCode>0.00%</c:formatCode>
                <c:ptCount val="1"/>
                <c:pt idx="0">
                  <c:v>0</c:v>
                </c:pt>
              </c:numCache>
            </c:numRef>
          </c:val>
        </c:ser>
        <c:ser>
          <c:idx val="41"/>
          <c:order val="42"/>
          <c:tx>
            <c:strRef>
              <c:f>'60'!$P$155</c:f>
              <c:strCache>
                <c:ptCount val="1"/>
                <c:pt idx="0">
                  <c:v>42</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'60'!$P$156</c:f>
              <c:numCache>
                <c:formatCode>0.00%</c:formatCode>
                <c:ptCount val="1"/>
                <c:pt idx="0">
                  <c:v>0</c:v>
                </c:pt>
              </c:numCache>
            </c:numRef>
          </c:val>
        </c:ser>
        <c:ser>
          <c:idx val="42"/>
          <c:order val="43"/>
          <c:tx>
            <c:strRef>
              <c:f>'60'!$P$157</c:f>
              <c:strCache>
                <c:ptCount val="1"/>
                <c:pt idx="0">
                  <c:v>43</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'60'!$P$158</c:f>
              <c:numCache>
                <c:formatCode>0.00%</c:formatCode>
                <c:ptCount val="1"/>
                <c:pt idx="0">
                  <c:v>0</c:v>
                </c:pt>
              </c:numCache>
            </c:numRef>
          </c:val>
        </c:ser>
        <c:ser>
          <c:idx val="43"/>
          <c:order val="44"/>
          <c:tx>
            <c:strRef>
              <c:f>'60'!$P$159</c:f>
              <c:strCache>
                <c:ptCount val="1"/>
                <c:pt idx="0">
                  <c:v>44</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'60'!$P$160</c:f>
              <c:numCache>
                <c:formatCode>0.00%</c:formatCode>
                <c:ptCount val="1"/>
                <c:pt idx="0">
                  <c:v>0</c:v>
                </c:pt>
              </c:numCache>
            </c:numRef>
          </c:val>
        </c:ser>
        <c:ser>
          <c:idx val="44"/>
          <c:order val="45"/>
          <c:tx>
            <c:strRef>
              <c:f>'60'!$P$161</c:f>
              <c:strCache>
                <c:ptCount val="1"/>
                <c:pt idx="0">
                  <c:v>45</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'60'!$P$162</c:f>
              <c:numCache>
                <c:formatCode>0.00%</c:formatCode>
                <c:ptCount val="1"/>
                <c:pt idx="0">
                  <c:v>0</c:v>
                </c:pt>
              </c:numCache>
            </c:numRef>
          </c:val>
        </c:ser>
        <c:ser>
          <c:idx val="46"/>
          <c:order val="46"/>
          <c:tx>
            <c:strRef>
              <c:f>'60'!$P$163</c:f>
              <c:strCache>
                <c:ptCount val="1"/>
                <c:pt idx="0">
                  <c:v>46</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'60'!$P$164</c:f>
              <c:numCache>
                <c:formatCode>0.00%</c:formatCode>
                <c:ptCount val="1"/>
                <c:pt idx="0">
                  <c:v>0</c:v>
                </c:pt>
              </c:numCache>
            </c:numRef>
          </c:val>
        </c:ser>
        <c:ser>
          <c:idx val="47"/>
          <c:order val="47"/>
          <c:tx>
            <c:strRef>
              <c:f>'60'!$P$165</c:f>
              <c:strCache>
                <c:ptCount val="1"/>
                <c:pt idx="0">
                  <c:v>47</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'60'!$P$166</c:f>
              <c:numCache>
                <c:formatCode>0.00%</c:formatCode>
                <c:ptCount val="1"/>
                <c:pt idx="0">
                  <c:v>0</c:v>
                </c:pt>
              </c:numCache>
            </c:numRef>
          </c:val>
        </c:ser>
        <c:ser>
          <c:idx val="48"/>
          <c:order val="48"/>
          <c:tx>
            <c:strRef>
              <c:f>'60'!$P$167</c:f>
              <c:strCache>
                <c:ptCount val="1"/>
                <c:pt idx="0">
                  <c:v>48</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'60'!$P$168</c:f>
              <c:numCache>
                <c:formatCode>0.00%</c:formatCode>
                <c:ptCount val="1"/>
                <c:pt idx="0">
                  <c:v>0</c:v>
                </c:pt>
              </c:numCache>
            </c:numRef>
          </c:val>
        </c:ser>
        <c:ser>
          <c:idx val="49"/>
          <c:order val="49"/>
          <c:tx>
            <c:strRef>
              <c:f>'60'!$P$169</c:f>
              <c:strCache>
                <c:ptCount val="1"/>
                <c:pt idx="0">
                  <c:v>49</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'60'!$P$170</c:f>
              <c:numCache>
                <c:formatCode>0.00%</c:formatCode>
                <c:ptCount val="1"/>
                <c:pt idx="0">
                  <c:v>0</c:v>
                </c:pt>
              </c:numCache>
            </c:numRef>
          </c:val>
        </c:ser>
        <c:ser>
          <c:idx val="50"/>
          <c:order val="50"/>
          <c:tx>
            <c:strRef>
              <c:f>'60'!$P$171</c:f>
              <c:strCache>
                <c:ptCount val="1"/>
                <c:pt idx="0">
                  <c:v>50</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'60'!$P$172</c:f>
              <c:numCache>
                <c:formatCode>0.00%</c:formatCode>
                <c:ptCount val="1"/>
                <c:pt idx="0">
                  <c:v>0</c:v>
                </c:pt>
              </c:numCache>
            </c:numRef>
          </c:val>
        </c:ser>
        <c:ser>
          <c:idx val="51"/>
          <c:order val="51"/>
          <c:tx>
            <c:strRef>
              <c:f>'60'!$P$173</c:f>
              <c:strCache>
                <c:ptCount val="1"/>
                <c:pt idx="0">
                  <c:v>51</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'60'!$P$174</c:f>
              <c:numCache>
                <c:formatCode>0.00%</c:formatCode>
                <c:ptCount val="1"/>
                <c:pt idx="0">
                  <c:v>0</c:v>
                </c:pt>
              </c:numCache>
            </c:numRef>
          </c:val>
        </c:ser>
        <c:ser>
          <c:idx val="52"/>
          <c:order val="52"/>
          <c:tx>
            <c:strRef>
              <c:f>'60'!$P$175</c:f>
              <c:strCache>
                <c:ptCount val="1"/>
                <c:pt idx="0">
                  <c:v>52</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'60'!$P$176</c:f>
              <c:numCache>
                <c:formatCode>0.00%</c:formatCode>
                <c:ptCount val="1"/>
                <c:pt idx="0">
                  <c:v>0</c:v>
                </c:pt>
              </c:numCache>
            </c:numRef>
          </c:val>
        </c:ser>
        <c:ser>
          <c:idx val="53"/>
          <c:order val="53"/>
          <c:tx>
            <c:strRef>
              <c:f>'60'!$P$177</c:f>
              <c:strCache>
                <c:ptCount val="1"/>
                <c:pt idx="0">
                  <c:v>53</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'60'!$P$178</c:f>
              <c:numCache>
                <c:formatCode>0.00%</c:formatCode>
                <c:ptCount val="1"/>
                <c:pt idx="0">
                  <c:v>0</c:v>
                </c:pt>
              </c:numCache>
            </c:numRef>
          </c:val>
        </c:ser>
        <c:ser>
          <c:idx val="54"/>
          <c:order val="54"/>
          <c:tx>
            <c:strRef>
              <c:f>'60'!$P$179</c:f>
              <c:strCache>
                <c:ptCount val="1"/>
                <c:pt idx="0">
                  <c:v>54</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'60'!$P$180</c:f>
              <c:numCache>
                <c:formatCode>0.00%</c:formatCode>
                <c:ptCount val="1"/>
                <c:pt idx="0">
                  <c:v>0</c:v>
                </c:pt>
              </c:numCache>
            </c:numRef>
          </c:val>
        </c:ser>
        <c:ser>
          <c:idx val="55"/>
          <c:order val="55"/>
          <c:tx>
            <c:strRef>
              <c:f>'60'!$P$181</c:f>
              <c:strCache>
                <c:ptCount val="1"/>
                <c:pt idx="0">
                  <c:v>55</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'60'!$P$182</c:f>
              <c:numCache>
                <c:formatCode>0.00%</c:formatCode>
                <c:ptCount val="1"/>
                <c:pt idx="0">
                  <c:v>0</c:v>
                </c:pt>
              </c:numCache>
            </c:numRef>
          </c:val>
        </c:ser>
        <c:ser>
          <c:idx val="56"/>
          <c:order val="56"/>
          <c:tx>
            <c:strRef>
              <c:f>'60'!$P$183</c:f>
              <c:strCache>
                <c:ptCount val="1"/>
                <c:pt idx="0">
                  <c:v>56</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'60'!$P$184</c:f>
              <c:numCache>
                <c:formatCode>0.00%</c:formatCode>
                <c:ptCount val="1"/>
                <c:pt idx="0">
                  <c:v>0</c:v>
                </c:pt>
              </c:numCache>
            </c:numRef>
          </c:val>
        </c:ser>
        <c:ser>
          <c:idx val="57"/>
          <c:order val="57"/>
          <c:tx>
            <c:strRef>
              <c:f>'60'!$P$185</c:f>
              <c:strCache>
                <c:ptCount val="1"/>
                <c:pt idx="0">
                  <c:v>57</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'60'!$P$186</c:f>
              <c:numCache>
                <c:formatCode>0.00%</c:formatCode>
                <c:ptCount val="1"/>
                <c:pt idx="0">
                  <c:v>0</c:v>
                </c:pt>
              </c:numCache>
            </c:numRef>
          </c:val>
        </c:ser>
        <c:ser>
          <c:idx val="58"/>
          <c:order val="58"/>
          <c:tx>
            <c:strRef>
              <c:f>'60'!$P$187</c:f>
              <c:strCache>
                <c:ptCount val="1"/>
                <c:pt idx="0">
                  <c:v>58</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'60'!$P$188</c:f>
              <c:numCache>
                <c:formatCode>0.00%</c:formatCode>
                <c:ptCount val="1"/>
                <c:pt idx="0">
                  <c:v>0</c:v>
                </c:pt>
              </c:numCache>
            </c:numRef>
          </c:val>
        </c:ser>
        <c:ser>
          <c:idx val="59"/>
          <c:order val="59"/>
          <c:tx>
            <c:strRef>
              <c:f>'60'!$P$189</c:f>
              <c:strCache>
                <c:ptCount val="1"/>
                <c:pt idx="0">
                  <c:v>59</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'60'!$P$190</c:f>
              <c:numCache>
                <c:formatCode>0.00%</c:formatCode>
                <c:ptCount val="1"/>
                <c:pt idx="0">
                  <c:v>0</c:v>
                </c:pt>
              </c:numCache>
            </c:numRef>
          </c:val>
        </c:ser>
        <c:ser>
          <c:idx val="60"/>
          <c:order val="60"/>
          <c:tx>
            <c:strRef>
              <c:f>'60'!$P$191</c:f>
              <c:strCache>
                <c:ptCount val="1"/>
                <c:pt idx="0">
                  <c:v>60</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'60'!$P$192</c:f>
              <c:numCache>
                <c:formatCode>0.00%</c:formatCode>
                <c:ptCount val="1"/>
                <c:pt idx="0">
                  <c:v>0</c:v>
                </c:pt>
              </c:numCache>
            </c:numRef>
          </c:val>
        </c:ser>
        <c:dLbls>
          <c:showLegendKey val="0"/>
          <c:showVal val="1"/>
          <c:showCatName val="0"/>
          <c:showSerName val="0"/>
          <c:showPercent val="0"/>
          <c:showBubbleSize val="0"/>
        </c:dLbls>
        <c:gapWidth val="8"/>
        <c:overlap val="-100"/>
        <c:axId val="334942672"/>
        <c:axId val="334941496"/>
      </c:barChart>
      <c:catAx>
        <c:axId val="334942672"/>
        <c:scaling>
          <c:orientation val="minMax"/>
        </c:scaling>
        <c:delete val="1"/>
        <c:axPos val="b"/>
        <c:title>
          <c:tx>
            <c:rich>
              <a:bodyPr/>
              <a:lstStyle/>
              <a:p>
                <a:pPr>
                  <a:defRPr sz="1200"/>
                </a:pPr>
                <a:r>
                  <a:rPr lang="en-US" sz="1200"/>
                  <a:t>Number of Cigarettes/Joints</a:t>
                </a:r>
              </a:p>
            </c:rich>
          </c:tx>
          <c:overlay val="0"/>
        </c:title>
        <c:majorTickMark val="out"/>
        <c:minorTickMark val="none"/>
        <c:tickLblPos val="none"/>
        <c:crossAx val="334941496"/>
        <c:crosses val="autoZero"/>
        <c:auto val="1"/>
        <c:lblAlgn val="ctr"/>
        <c:lblOffset val="100"/>
        <c:noMultiLvlLbl val="0"/>
      </c:catAx>
      <c:valAx>
        <c:axId val="334941496"/>
        <c:scaling>
          <c:orientation val="minMax"/>
          <c:max val="1"/>
          <c:min val="0"/>
        </c:scaling>
        <c:delete val="0"/>
        <c:axPos val="l"/>
        <c:majorGridlines/>
        <c:minorGridlines/>
        <c:title>
          <c:tx>
            <c:rich>
              <a:bodyPr rot="0" vert="wordArtVert"/>
              <a:lstStyle/>
              <a:p>
                <a:pPr>
                  <a:defRPr sz="1500" baseline="0">
                    <a:latin typeface="Arial" pitchFamily="34" charset="0"/>
                  </a:defRPr>
                </a:pPr>
                <a:r>
                  <a:rPr lang="en-US" sz="1500" baseline="0">
                    <a:latin typeface="Arial" pitchFamily="34" charset="0"/>
                  </a:rPr>
                  <a:t>Percentage</a:t>
                </a:r>
              </a:p>
              <a:p>
                <a:pPr>
                  <a:defRPr sz="1500" baseline="0">
                    <a:latin typeface="Arial" pitchFamily="34" charset="0"/>
                  </a:defRPr>
                </a:pPr>
                <a:r>
                  <a:rPr lang="en-US" sz="1500" baseline="0">
                    <a:latin typeface="Arial" pitchFamily="34" charset="0"/>
                  </a:rPr>
                  <a:t>of Days</a:t>
                </a:r>
              </a:p>
            </c:rich>
          </c:tx>
          <c:layout>
            <c:manualLayout>
              <c:xMode val="edge"/>
              <c:yMode val="edge"/>
              <c:x val="1.39949093475487E-2"/>
              <c:y val="0.23141565396810901"/>
            </c:manualLayout>
          </c:layout>
          <c:overlay val="0"/>
        </c:title>
        <c:numFmt formatCode="0%" sourceLinked="0"/>
        <c:majorTickMark val="none"/>
        <c:minorTickMark val="none"/>
        <c:tickLblPos val="nextTo"/>
        <c:spPr>
          <a:ln w="9525">
            <a:noFill/>
          </a:ln>
        </c:spPr>
        <c:txPr>
          <a:bodyPr/>
          <a:lstStyle/>
          <a:p>
            <a:pPr>
              <a:defRPr sz="1000" baseline="0">
                <a:latin typeface="Arial" pitchFamily="34" charset="0"/>
              </a:defRPr>
            </a:pPr>
            <a:endParaRPr lang="en-US"/>
          </a:p>
        </c:txPr>
        <c:crossAx val="334942672"/>
        <c:crosses val="autoZero"/>
        <c:crossBetween val="between"/>
        <c:majorUnit val="0.1"/>
        <c:minorUnit val="0.05"/>
      </c:valAx>
    </c:plotArea>
    <c:plotVisOnly val="1"/>
    <c:dispBlanksAs val="gap"/>
    <c:showDLblsOverMax val="0"/>
  </c:chart>
  <c:printSettings>
    <c:headerFooter/>
    <c:pageMargins b="0.75000000000000999" l="0.70000000000000195" r="0.70000000000000195" t="0.75000000000000999" header="0.3" footer="0.3"/>
    <c:pageSetup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a:t>Daily Summary Data (90 days)</a:t>
            </a:r>
          </a:p>
        </c:rich>
      </c:tx>
      <c:layout>
        <c:manualLayout>
          <c:xMode val="edge"/>
          <c:yMode val="edge"/>
          <c:x val="0.43702213068172502"/>
          <c:y val="4.09091966952407E-2"/>
        </c:manualLayout>
      </c:layout>
      <c:overlay val="0"/>
      <c:spPr>
        <a:noFill/>
        <a:ln w="25400">
          <a:noFill/>
        </a:ln>
      </c:spPr>
    </c:title>
    <c:autoTitleDeleted val="0"/>
    <c:view3D>
      <c:rotX val="15"/>
      <c:hPercent val="228"/>
      <c:rotY val="20"/>
      <c:depthPercent val="100"/>
      <c:rAngAx val="1"/>
    </c:view3D>
    <c:floor>
      <c:thickness val="0"/>
      <c:spPr>
        <a:solidFill>
          <a:srgbClr val="EEEEEE"/>
        </a:solidFill>
        <a:ln w="3175">
          <a:solidFill>
            <a:srgbClr val="000000"/>
          </a:solidFill>
          <a:prstDash val="solid"/>
        </a:ln>
      </c:spPr>
    </c:floor>
    <c:sideWall>
      <c:thickness val="0"/>
      <c:spPr>
        <a:solidFill>
          <a:srgbClr val="EEEEEE"/>
        </a:solidFill>
        <a:ln w="12700">
          <a:solidFill>
            <a:srgbClr val="666666"/>
          </a:solidFill>
          <a:prstDash val="solid"/>
        </a:ln>
      </c:spPr>
    </c:sideWall>
    <c:backWall>
      <c:thickness val="0"/>
      <c:spPr>
        <a:solidFill>
          <a:srgbClr val="EEEEEE"/>
        </a:solidFill>
        <a:ln w="12700">
          <a:solidFill>
            <a:srgbClr val="666666"/>
          </a:solidFill>
          <a:prstDash val="solid"/>
        </a:ln>
      </c:spPr>
    </c:backWall>
    <c:plotArea>
      <c:layout>
        <c:manualLayout>
          <c:layoutTarget val="inner"/>
          <c:xMode val="edge"/>
          <c:yMode val="edge"/>
          <c:x val="9.0288232140306804E-2"/>
          <c:y val="0.110458347878928"/>
          <c:w val="0.88725245982925804"/>
          <c:h val="0.70278137646588701"/>
        </c:manualLayout>
      </c:layout>
      <c:bar3DChart>
        <c:barDir val="bar"/>
        <c:grouping val="clustered"/>
        <c:varyColors val="0"/>
        <c:ser>
          <c:idx val="0"/>
          <c:order val="0"/>
          <c:spPr>
            <a:solidFill>
              <a:srgbClr val="799FC4"/>
            </a:solidFill>
            <a:ln w="12700">
              <a:solidFill>
                <a:srgbClr val="000000"/>
              </a:solidFill>
              <a:prstDash val="solid"/>
            </a:ln>
          </c:spPr>
          <c:invertIfNegative val="0"/>
          <c:cat>
            <c:strRef>
              <c:f>'90 Summary Data'!$A$24:$A$30</c:f>
              <c:strCache>
                <c:ptCount val="7"/>
                <c:pt idx="0">
                  <c:v>Sundays</c:v>
                </c:pt>
                <c:pt idx="1">
                  <c:v>Mondays</c:v>
                </c:pt>
                <c:pt idx="2">
                  <c:v>Tuesdays</c:v>
                </c:pt>
                <c:pt idx="3">
                  <c:v>Wednesdays</c:v>
                </c:pt>
                <c:pt idx="4">
                  <c:v>Thursdays</c:v>
                </c:pt>
                <c:pt idx="5">
                  <c:v>Fridays</c:v>
                </c:pt>
                <c:pt idx="6">
                  <c:v>Saturdays</c:v>
                </c:pt>
              </c:strCache>
            </c:strRef>
          </c:cat>
          <c:val>
            <c:numRef>
              <c:f>'90 Summary Data'!$B$24:$B$30</c:f>
              <c:numCache>
                <c:formatCode>0.00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50"/>
        <c:shape val="box"/>
        <c:axId val="476140584"/>
        <c:axId val="476142936"/>
        <c:axId val="0"/>
      </c:bar3DChart>
      <c:catAx>
        <c:axId val="476140584"/>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en-US"/>
          </a:p>
        </c:txPr>
        <c:crossAx val="476142936"/>
        <c:crosses val="autoZero"/>
        <c:auto val="1"/>
        <c:lblAlgn val="ctr"/>
        <c:lblOffset val="100"/>
        <c:tickLblSkip val="1"/>
        <c:tickMarkSkip val="1"/>
        <c:noMultiLvlLbl val="0"/>
      </c:catAx>
      <c:valAx>
        <c:axId val="476142936"/>
        <c:scaling>
          <c:orientation val="minMax"/>
          <c:min val="0"/>
        </c:scaling>
        <c:delete val="0"/>
        <c:axPos val="b"/>
        <c:majorGridlines>
          <c:spPr>
            <a:ln w="3175">
              <a:solidFill>
                <a:srgbClr val="000000"/>
              </a:solidFill>
              <a:prstDash val="solid"/>
            </a:ln>
          </c:spPr>
        </c:majorGridlines>
        <c:minorGridlines/>
        <c:title>
          <c:tx>
            <c:rich>
              <a:bodyPr/>
              <a:lstStyle/>
              <a:p>
                <a:pPr>
                  <a:defRPr sz="1000" b="1" i="0" u="none" strike="noStrike" baseline="0">
                    <a:solidFill>
                      <a:srgbClr val="000000"/>
                    </a:solidFill>
                    <a:latin typeface="Arial"/>
                    <a:ea typeface="Arial"/>
                    <a:cs typeface="Arial"/>
                  </a:defRPr>
                </a:pPr>
                <a:r>
                  <a:rPr lang="en-US" sz="1000" baseline="0"/>
                  <a:t>Cigarettes/Joints</a:t>
                </a:r>
              </a:p>
            </c:rich>
          </c:tx>
          <c:layout>
            <c:manualLayout>
              <c:xMode val="edge"/>
              <c:yMode val="edge"/>
              <c:x val="0.452912991633243"/>
              <c:y val="0.91363846760534295"/>
            </c:manualLayout>
          </c:layout>
          <c:overlay val="0"/>
          <c:spPr>
            <a:noFill/>
            <a:ln w="25400">
              <a:noFill/>
            </a:ln>
          </c:spPr>
        </c:title>
        <c:numFmt formatCode="0" sourceLinked="0"/>
        <c:majorTickMark val="out"/>
        <c:minorTickMark val="in"/>
        <c:tickLblPos val="nextTo"/>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en-US"/>
          </a:p>
        </c:txPr>
        <c:crossAx val="476140584"/>
        <c:crosses val="autoZero"/>
        <c:crossBetween val="between"/>
        <c:majorUnit val="5"/>
        <c:minorUnit val="2"/>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aseline="0">
                <a:latin typeface="Arial" pitchFamily="34" charset="0"/>
              </a:defRPr>
            </a:pPr>
            <a:r>
              <a:rPr lang="en-US" baseline="0">
                <a:latin typeface="Arial" pitchFamily="34" charset="0"/>
              </a:rPr>
              <a:t>Graph of Percentage of Cigarettes/Joints Use</a:t>
            </a:r>
          </a:p>
        </c:rich>
      </c:tx>
      <c:layout>
        <c:manualLayout>
          <c:xMode val="edge"/>
          <c:yMode val="edge"/>
          <c:x val="0.293051530849813"/>
          <c:y val="1.3535277787246299E-2"/>
        </c:manualLayout>
      </c:layout>
      <c:overlay val="0"/>
    </c:title>
    <c:autoTitleDeleted val="0"/>
    <c:plotArea>
      <c:layout/>
      <c:barChart>
        <c:barDir val="col"/>
        <c:grouping val="clustered"/>
        <c:varyColors val="0"/>
        <c:ser>
          <c:idx val="6"/>
          <c:order val="0"/>
          <c:tx>
            <c:strRef>
              <c:f>'90'!$P$71</c:f>
              <c:strCache>
                <c:ptCount val="1"/>
                <c:pt idx="0">
                  <c:v>0</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'90'!$P$72</c:f>
              <c:numCache>
                <c:formatCode>0.00%</c:formatCode>
                <c:ptCount val="1"/>
                <c:pt idx="0">
                  <c:v>0</c:v>
                </c:pt>
              </c:numCache>
            </c:numRef>
          </c:val>
        </c:ser>
        <c:ser>
          <c:idx val="0"/>
          <c:order val="1"/>
          <c:tx>
            <c:strRef>
              <c:f>'90'!$P$73</c:f>
              <c:strCache>
                <c:ptCount val="1"/>
                <c:pt idx="0">
                  <c:v>1</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Lit>
              <c:ptCount val="1"/>
              <c:pt idx="0">
                <c:v>Number of Drinks</c:v>
              </c:pt>
            </c:strLit>
          </c:cat>
          <c:val>
            <c:numRef>
              <c:f>'90'!$P$74</c:f>
              <c:numCache>
                <c:formatCode>0.00%</c:formatCode>
                <c:ptCount val="1"/>
                <c:pt idx="0">
                  <c:v>0</c:v>
                </c:pt>
              </c:numCache>
            </c:numRef>
          </c:val>
        </c:ser>
        <c:ser>
          <c:idx val="1"/>
          <c:order val="2"/>
          <c:tx>
            <c:strRef>
              <c:f>'90'!$P$75</c:f>
              <c:strCache>
                <c:ptCount val="1"/>
                <c:pt idx="0">
                  <c:v>2</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Lit>
              <c:ptCount val="1"/>
              <c:pt idx="0">
                <c:v>Number of Drinks</c:v>
              </c:pt>
            </c:strLit>
          </c:cat>
          <c:val>
            <c:numRef>
              <c:f>'90'!$P$76</c:f>
              <c:numCache>
                <c:formatCode>0.00%</c:formatCode>
                <c:ptCount val="1"/>
                <c:pt idx="0">
                  <c:v>0</c:v>
                </c:pt>
              </c:numCache>
            </c:numRef>
          </c:val>
        </c:ser>
        <c:ser>
          <c:idx val="2"/>
          <c:order val="3"/>
          <c:tx>
            <c:strRef>
              <c:f>'90'!$P$77</c:f>
              <c:strCache>
                <c:ptCount val="1"/>
                <c:pt idx="0">
                  <c:v>3</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Lit>
              <c:ptCount val="1"/>
              <c:pt idx="0">
                <c:v>Number of Drinks</c:v>
              </c:pt>
            </c:strLit>
          </c:cat>
          <c:val>
            <c:numRef>
              <c:f>'90'!$P$78</c:f>
              <c:numCache>
                <c:formatCode>0.00%</c:formatCode>
                <c:ptCount val="1"/>
                <c:pt idx="0">
                  <c:v>0</c:v>
                </c:pt>
              </c:numCache>
            </c:numRef>
          </c:val>
        </c:ser>
        <c:ser>
          <c:idx val="3"/>
          <c:order val="4"/>
          <c:tx>
            <c:strRef>
              <c:f>'90'!$P$79</c:f>
              <c:strCache>
                <c:ptCount val="1"/>
                <c:pt idx="0">
                  <c:v>4</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'90'!$P$80</c:f>
              <c:numCache>
                <c:formatCode>0.00%</c:formatCode>
                <c:ptCount val="1"/>
                <c:pt idx="0">
                  <c:v>0</c:v>
                </c:pt>
              </c:numCache>
            </c:numRef>
          </c:val>
        </c:ser>
        <c:ser>
          <c:idx val="4"/>
          <c:order val="5"/>
          <c:tx>
            <c:strRef>
              <c:f>'90'!$P$81</c:f>
              <c:strCache>
                <c:ptCount val="1"/>
                <c:pt idx="0">
                  <c:v>5</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'90'!$P$82</c:f>
              <c:numCache>
                <c:formatCode>0.00%</c:formatCode>
                <c:ptCount val="1"/>
                <c:pt idx="0">
                  <c:v>0</c:v>
                </c:pt>
              </c:numCache>
            </c:numRef>
          </c:val>
        </c:ser>
        <c:ser>
          <c:idx val="5"/>
          <c:order val="6"/>
          <c:tx>
            <c:strRef>
              <c:f>'90'!$P$83</c:f>
              <c:strCache>
                <c:ptCount val="1"/>
                <c:pt idx="0">
                  <c:v>6</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'90'!$P$84</c:f>
              <c:numCache>
                <c:formatCode>0.00%</c:formatCode>
                <c:ptCount val="1"/>
                <c:pt idx="0">
                  <c:v>0</c:v>
                </c:pt>
              </c:numCache>
            </c:numRef>
          </c:val>
        </c:ser>
        <c:ser>
          <c:idx val="7"/>
          <c:order val="7"/>
          <c:tx>
            <c:strRef>
              <c:f>'90'!$P$85</c:f>
              <c:strCache>
                <c:ptCount val="1"/>
                <c:pt idx="0">
                  <c:v>7</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'90'!$P$86</c:f>
              <c:numCache>
                <c:formatCode>0.00%</c:formatCode>
                <c:ptCount val="1"/>
                <c:pt idx="0">
                  <c:v>0</c:v>
                </c:pt>
              </c:numCache>
            </c:numRef>
          </c:val>
        </c:ser>
        <c:ser>
          <c:idx val="8"/>
          <c:order val="8"/>
          <c:tx>
            <c:strRef>
              <c:f>'90'!$P$87</c:f>
              <c:strCache>
                <c:ptCount val="1"/>
                <c:pt idx="0">
                  <c:v>8</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'90'!$P$88</c:f>
              <c:numCache>
                <c:formatCode>0.00%</c:formatCode>
                <c:ptCount val="1"/>
                <c:pt idx="0">
                  <c:v>0</c:v>
                </c:pt>
              </c:numCache>
            </c:numRef>
          </c:val>
        </c:ser>
        <c:ser>
          <c:idx val="9"/>
          <c:order val="9"/>
          <c:tx>
            <c:strRef>
              <c:f>'90'!$P$89</c:f>
              <c:strCache>
                <c:ptCount val="1"/>
                <c:pt idx="0">
                  <c:v>9</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'90'!$P$90</c:f>
              <c:numCache>
                <c:formatCode>0.00%</c:formatCode>
                <c:ptCount val="1"/>
                <c:pt idx="0">
                  <c:v>0</c:v>
                </c:pt>
              </c:numCache>
            </c:numRef>
          </c:val>
        </c:ser>
        <c:ser>
          <c:idx val="10"/>
          <c:order val="10"/>
          <c:tx>
            <c:strRef>
              <c:f>'90'!$P$91</c:f>
              <c:strCache>
                <c:ptCount val="1"/>
                <c:pt idx="0">
                  <c:v>10</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'90'!$P$92</c:f>
              <c:numCache>
                <c:formatCode>0.00%</c:formatCode>
                <c:ptCount val="1"/>
                <c:pt idx="0">
                  <c:v>0</c:v>
                </c:pt>
              </c:numCache>
            </c:numRef>
          </c:val>
        </c:ser>
        <c:ser>
          <c:idx val="11"/>
          <c:order val="11"/>
          <c:tx>
            <c:strRef>
              <c:f>'90'!$P$93</c:f>
              <c:strCache>
                <c:ptCount val="1"/>
                <c:pt idx="0">
                  <c:v>11</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'90'!$P$94</c:f>
              <c:numCache>
                <c:formatCode>0.00%</c:formatCode>
                <c:ptCount val="1"/>
                <c:pt idx="0">
                  <c:v>0</c:v>
                </c:pt>
              </c:numCache>
            </c:numRef>
          </c:val>
        </c:ser>
        <c:ser>
          <c:idx val="12"/>
          <c:order val="12"/>
          <c:tx>
            <c:strRef>
              <c:f>'90'!$P$95</c:f>
              <c:strCache>
                <c:ptCount val="1"/>
                <c:pt idx="0">
                  <c:v>12</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'90'!$P$96</c:f>
              <c:numCache>
                <c:formatCode>0.00%</c:formatCode>
                <c:ptCount val="1"/>
                <c:pt idx="0">
                  <c:v>0</c:v>
                </c:pt>
              </c:numCache>
            </c:numRef>
          </c:val>
        </c:ser>
        <c:ser>
          <c:idx val="13"/>
          <c:order val="13"/>
          <c:tx>
            <c:strRef>
              <c:f>'90'!$P$97</c:f>
              <c:strCache>
                <c:ptCount val="1"/>
                <c:pt idx="0">
                  <c:v>13</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'90'!$P$98</c:f>
              <c:numCache>
                <c:formatCode>0.00%</c:formatCode>
                <c:ptCount val="1"/>
                <c:pt idx="0">
                  <c:v>0</c:v>
                </c:pt>
              </c:numCache>
            </c:numRef>
          </c:val>
        </c:ser>
        <c:ser>
          <c:idx val="14"/>
          <c:order val="14"/>
          <c:tx>
            <c:strRef>
              <c:f>'90'!$P$99</c:f>
              <c:strCache>
                <c:ptCount val="1"/>
                <c:pt idx="0">
                  <c:v>14</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'90'!$P$100</c:f>
              <c:numCache>
                <c:formatCode>0.00%</c:formatCode>
                <c:ptCount val="1"/>
                <c:pt idx="0">
                  <c:v>0</c:v>
                </c:pt>
              </c:numCache>
            </c:numRef>
          </c:val>
        </c:ser>
        <c:ser>
          <c:idx val="15"/>
          <c:order val="15"/>
          <c:tx>
            <c:strRef>
              <c:f>'90'!$P$101</c:f>
              <c:strCache>
                <c:ptCount val="1"/>
                <c:pt idx="0">
                  <c:v>15</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'90'!$P$102</c:f>
              <c:numCache>
                <c:formatCode>0.00%</c:formatCode>
                <c:ptCount val="1"/>
                <c:pt idx="0">
                  <c:v>0</c:v>
                </c:pt>
              </c:numCache>
            </c:numRef>
          </c:val>
        </c:ser>
        <c:ser>
          <c:idx val="16"/>
          <c:order val="16"/>
          <c:tx>
            <c:strRef>
              <c:f>'90'!$P$103</c:f>
              <c:strCache>
                <c:ptCount val="1"/>
                <c:pt idx="0">
                  <c:v>16</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'90'!$P$104</c:f>
              <c:numCache>
                <c:formatCode>0.00%</c:formatCode>
                <c:ptCount val="1"/>
                <c:pt idx="0">
                  <c:v>0</c:v>
                </c:pt>
              </c:numCache>
            </c:numRef>
          </c:val>
        </c:ser>
        <c:ser>
          <c:idx val="17"/>
          <c:order val="17"/>
          <c:tx>
            <c:strRef>
              <c:f>'90'!$P$105</c:f>
              <c:strCache>
                <c:ptCount val="1"/>
                <c:pt idx="0">
                  <c:v>17</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'90'!$P$106</c:f>
              <c:numCache>
                <c:formatCode>0.00%</c:formatCode>
                <c:ptCount val="1"/>
                <c:pt idx="0">
                  <c:v>0</c:v>
                </c:pt>
              </c:numCache>
            </c:numRef>
          </c:val>
        </c:ser>
        <c:ser>
          <c:idx val="18"/>
          <c:order val="18"/>
          <c:tx>
            <c:strRef>
              <c:f>'90'!$P$107</c:f>
              <c:strCache>
                <c:ptCount val="1"/>
                <c:pt idx="0">
                  <c:v>18</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'90'!$P$108</c:f>
              <c:numCache>
                <c:formatCode>0.00%</c:formatCode>
                <c:ptCount val="1"/>
                <c:pt idx="0">
                  <c:v>0</c:v>
                </c:pt>
              </c:numCache>
            </c:numRef>
          </c:val>
        </c:ser>
        <c:ser>
          <c:idx val="19"/>
          <c:order val="19"/>
          <c:tx>
            <c:strRef>
              <c:f>'90'!$P$109</c:f>
              <c:strCache>
                <c:ptCount val="1"/>
                <c:pt idx="0">
                  <c:v>19</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'90'!$P$110</c:f>
              <c:numCache>
                <c:formatCode>0.00%</c:formatCode>
                <c:ptCount val="1"/>
                <c:pt idx="0">
                  <c:v>0</c:v>
                </c:pt>
              </c:numCache>
            </c:numRef>
          </c:val>
        </c:ser>
        <c:ser>
          <c:idx val="20"/>
          <c:order val="20"/>
          <c:tx>
            <c:strRef>
              <c:f>'90'!$P$111</c:f>
              <c:strCache>
                <c:ptCount val="1"/>
                <c:pt idx="0">
                  <c:v>20</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'90'!$P$112</c:f>
              <c:numCache>
                <c:formatCode>0.00%</c:formatCode>
                <c:ptCount val="1"/>
                <c:pt idx="0">
                  <c:v>0</c:v>
                </c:pt>
              </c:numCache>
            </c:numRef>
          </c:val>
        </c:ser>
        <c:ser>
          <c:idx val="21"/>
          <c:order val="21"/>
          <c:tx>
            <c:strRef>
              <c:f>'90'!$P$113</c:f>
              <c:strCache>
                <c:ptCount val="1"/>
                <c:pt idx="0">
                  <c:v>21</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'90'!$P$114</c:f>
              <c:numCache>
                <c:formatCode>0.00%</c:formatCode>
                <c:ptCount val="1"/>
                <c:pt idx="0">
                  <c:v>0</c:v>
                </c:pt>
              </c:numCache>
            </c:numRef>
          </c:val>
        </c:ser>
        <c:ser>
          <c:idx val="22"/>
          <c:order val="22"/>
          <c:tx>
            <c:strRef>
              <c:f>'90'!$P$115</c:f>
              <c:strCache>
                <c:ptCount val="1"/>
                <c:pt idx="0">
                  <c:v>22</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'90'!$P$116</c:f>
              <c:numCache>
                <c:formatCode>0.00%</c:formatCode>
                <c:ptCount val="1"/>
                <c:pt idx="0">
                  <c:v>0</c:v>
                </c:pt>
              </c:numCache>
            </c:numRef>
          </c:val>
        </c:ser>
        <c:ser>
          <c:idx val="23"/>
          <c:order val="23"/>
          <c:tx>
            <c:strRef>
              <c:f>'90'!$P$117</c:f>
              <c:strCache>
                <c:ptCount val="1"/>
                <c:pt idx="0">
                  <c:v>23</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'90'!$P$118</c:f>
              <c:numCache>
                <c:formatCode>0.00%</c:formatCode>
                <c:ptCount val="1"/>
                <c:pt idx="0">
                  <c:v>0</c:v>
                </c:pt>
              </c:numCache>
            </c:numRef>
          </c:val>
        </c:ser>
        <c:ser>
          <c:idx val="24"/>
          <c:order val="24"/>
          <c:tx>
            <c:strRef>
              <c:f>'90'!$P$119</c:f>
              <c:strCache>
                <c:ptCount val="1"/>
                <c:pt idx="0">
                  <c:v>24</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'90'!$P$120</c:f>
              <c:numCache>
                <c:formatCode>0.00%</c:formatCode>
                <c:ptCount val="1"/>
                <c:pt idx="0">
                  <c:v>0</c:v>
                </c:pt>
              </c:numCache>
            </c:numRef>
          </c:val>
        </c:ser>
        <c:ser>
          <c:idx val="25"/>
          <c:order val="25"/>
          <c:tx>
            <c:strRef>
              <c:f>'90'!$P$121</c:f>
              <c:strCache>
                <c:ptCount val="1"/>
                <c:pt idx="0">
                  <c:v>25</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'90'!$P$122</c:f>
              <c:numCache>
                <c:formatCode>0.00%</c:formatCode>
                <c:ptCount val="1"/>
                <c:pt idx="0">
                  <c:v>0</c:v>
                </c:pt>
              </c:numCache>
            </c:numRef>
          </c:val>
        </c:ser>
        <c:ser>
          <c:idx val="26"/>
          <c:order val="26"/>
          <c:tx>
            <c:strRef>
              <c:f>'90'!$P$123</c:f>
              <c:strCache>
                <c:ptCount val="1"/>
                <c:pt idx="0">
                  <c:v>26</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'90'!$P$124</c:f>
              <c:numCache>
                <c:formatCode>0.00%</c:formatCode>
                <c:ptCount val="1"/>
                <c:pt idx="0">
                  <c:v>0</c:v>
                </c:pt>
              </c:numCache>
            </c:numRef>
          </c:val>
        </c:ser>
        <c:ser>
          <c:idx val="27"/>
          <c:order val="27"/>
          <c:tx>
            <c:strRef>
              <c:f>'90'!$P$125</c:f>
              <c:strCache>
                <c:ptCount val="1"/>
                <c:pt idx="0">
                  <c:v>27</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'90'!$P$126</c:f>
              <c:numCache>
                <c:formatCode>0.00%</c:formatCode>
                <c:ptCount val="1"/>
                <c:pt idx="0">
                  <c:v>0</c:v>
                </c:pt>
              </c:numCache>
            </c:numRef>
          </c:val>
        </c:ser>
        <c:ser>
          <c:idx val="28"/>
          <c:order val="28"/>
          <c:tx>
            <c:strRef>
              <c:f>'90'!$P$127</c:f>
              <c:strCache>
                <c:ptCount val="1"/>
                <c:pt idx="0">
                  <c:v>28</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'90'!$P$128</c:f>
              <c:numCache>
                <c:formatCode>0.00%</c:formatCode>
                <c:ptCount val="1"/>
                <c:pt idx="0">
                  <c:v>0</c:v>
                </c:pt>
              </c:numCache>
            </c:numRef>
          </c:val>
        </c:ser>
        <c:ser>
          <c:idx val="29"/>
          <c:order val="29"/>
          <c:tx>
            <c:strRef>
              <c:f>'90'!$P$129</c:f>
              <c:strCache>
                <c:ptCount val="1"/>
                <c:pt idx="0">
                  <c:v>29</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'90'!$P$130</c:f>
              <c:numCache>
                <c:formatCode>0.00%</c:formatCode>
                <c:ptCount val="1"/>
                <c:pt idx="0">
                  <c:v>0</c:v>
                </c:pt>
              </c:numCache>
            </c:numRef>
          </c:val>
        </c:ser>
        <c:ser>
          <c:idx val="30"/>
          <c:order val="30"/>
          <c:tx>
            <c:strRef>
              <c:f>'90'!$P$131</c:f>
              <c:strCache>
                <c:ptCount val="1"/>
                <c:pt idx="0">
                  <c:v>30</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'90'!$P$132</c:f>
              <c:numCache>
                <c:formatCode>0.00%</c:formatCode>
                <c:ptCount val="1"/>
                <c:pt idx="0">
                  <c:v>0</c:v>
                </c:pt>
              </c:numCache>
            </c:numRef>
          </c:val>
        </c:ser>
        <c:ser>
          <c:idx val="31"/>
          <c:order val="31"/>
          <c:tx>
            <c:strRef>
              <c:f>'90'!$P$133</c:f>
              <c:strCache>
                <c:ptCount val="1"/>
                <c:pt idx="0">
                  <c:v>31</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'90'!$P$134</c:f>
              <c:numCache>
                <c:formatCode>0.00%</c:formatCode>
                <c:ptCount val="1"/>
                <c:pt idx="0">
                  <c:v>0</c:v>
                </c:pt>
              </c:numCache>
            </c:numRef>
          </c:val>
        </c:ser>
        <c:ser>
          <c:idx val="32"/>
          <c:order val="32"/>
          <c:tx>
            <c:strRef>
              <c:f>'90'!$P$135</c:f>
              <c:strCache>
                <c:ptCount val="1"/>
                <c:pt idx="0">
                  <c:v>32</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'90'!$P$136</c:f>
              <c:numCache>
                <c:formatCode>0.00%</c:formatCode>
                <c:ptCount val="1"/>
                <c:pt idx="0">
                  <c:v>0</c:v>
                </c:pt>
              </c:numCache>
            </c:numRef>
          </c:val>
        </c:ser>
        <c:ser>
          <c:idx val="45"/>
          <c:order val="33"/>
          <c:tx>
            <c:strRef>
              <c:f>'90'!$P$137</c:f>
              <c:strCache>
                <c:ptCount val="1"/>
                <c:pt idx="0">
                  <c:v>33</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'90'!$P$138</c:f>
              <c:numCache>
                <c:formatCode>0.00%</c:formatCode>
                <c:ptCount val="1"/>
                <c:pt idx="0">
                  <c:v>0</c:v>
                </c:pt>
              </c:numCache>
            </c:numRef>
          </c:val>
        </c:ser>
        <c:ser>
          <c:idx val="33"/>
          <c:order val="34"/>
          <c:tx>
            <c:strRef>
              <c:f>'90'!$P$139</c:f>
              <c:strCache>
                <c:ptCount val="1"/>
                <c:pt idx="0">
                  <c:v>34</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'90'!$P$140</c:f>
              <c:numCache>
                <c:formatCode>0.00%</c:formatCode>
                <c:ptCount val="1"/>
                <c:pt idx="0">
                  <c:v>0</c:v>
                </c:pt>
              </c:numCache>
            </c:numRef>
          </c:val>
        </c:ser>
        <c:ser>
          <c:idx val="34"/>
          <c:order val="35"/>
          <c:tx>
            <c:strRef>
              <c:f>'90'!$P$141</c:f>
              <c:strCache>
                <c:ptCount val="1"/>
                <c:pt idx="0">
                  <c:v>35</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'90'!$P$142</c:f>
              <c:numCache>
                <c:formatCode>0.00%</c:formatCode>
                <c:ptCount val="1"/>
                <c:pt idx="0">
                  <c:v>0</c:v>
                </c:pt>
              </c:numCache>
            </c:numRef>
          </c:val>
        </c:ser>
        <c:ser>
          <c:idx val="35"/>
          <c:order val="36"/>
          <c:tx>
            <c:strRef>
              <c:f>'90'!$P$143</c:f>
              <c:strCache>
                <c:ptCount val="1"/>
                <c:pt idx="0">
                  <c:v>36</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'90'!$P$144</c:f>
              <c:numCache>
                <c:formatCode>0.00%</c:formatCode>
                <c:ptCount val="1"/>
                <c:pt idx="0">
                  <c:v>0</c:v>
                </c:pt>
              </c:numCache>
            </c:numRef>
          </c:val>
        </c:ser>
        <c:ser>
          <c:idx val="36"/>
          <c:order val="37"/>
          <c:tx>
            <c:strRef>
              <c:f>'90'!$P$145</c:f>
              <c:strCache>
                <c:ptCount val="1"/>
                <c:pt idx="0">
                  <c:v>37</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'90'!$P$146</c:f>
              <c:numCache>
                <c:formatCode>0.00%</c:formatCode>
                <c:ptCount val="1"/>
                <c:pt idx="0">
                  <c:v>0</c:v>
                </c:pt>
              </c:numCache>
            </c:numRef>
          </c:val>
        </c:ser>
        <c:ser>
          <c:idx val="37"/>
          <c:order val="38"/>
          <c:tx>
            <c:strRef>
              <c:f>'90'!$P$147</c:f>
              <c:strCache>
                <c:ptCount val="1"/>
                <c:pt idx="0">
                  <c:v>38</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'90'!$P$148</c:f>
              <c:numCache>
                <c:formatCode>0.00%</c:formatCode>
                <c:ptCount val="1"/>
                <c:pt idx="0">
                  <c:v>0</c:v>
                </c:pt>
              </c:numCache>
            </c:numRef>
          </c:val>
        </c:ser>
        <c:ser>
          <c:idx val="38"/>
          <c:order val="39"/>
          <c:tx>
            <c:strRef>
              <c:f>'90'!$P$149</c:f>
              <c:strCache>
                <c:ptCount val="1"/>
                <c:pt idx="0">
                  <c:v>39</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'90'!$P$150</c:f>
              <c:numCache>
                <c:formatCode>0.00%</c:formatCode>
                <c:ptCount val="1"/>
                <c:pt idx="0">
                  <c:v>0</c:v>
                </c:pt>
              </c:numCache>
            </c:numRef>
          </c:val>
        </c:ser>
        <c:ser>
          <c:idx val="39"/>
          <c:order val="40"/>
          <c:tx>
            <c:strRef>
              <c:f>'90'!$P$151</c:f>
              <c:strCache>
                <c:ptCount val="1"/>
                <c:pt idx="0">
                  <c:v>40</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'90'!$P$152</c:f>
              <c:numCache>
                <c:formatCode>0.00%</c:formatCode>
                <c:ptCount val="1"/>
                <c:pt idx="0">
                  <c:v>0</c:v>
                </c:pt>
              </c:numCache>
            </c:numRef>
          </c:val>
        </c:ser>
        <c:ser>
          <c:idx val="40"/>
          <c:order val="41"/>
          <c:tx>
            <c:strRef>
              <c:f>'90'!$P$153</c:f>
              <c:strCache>
                <c:ptCount val="1"/>
                <c:pt idx="0">
                  <c:v>41</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'90'!$P$154</c:f>
              <c:numCache>
                <c:formatCode>0.00%</c:formatCode>
                <c:ptCount val="1"/>
                <c:pt idx="0">
                  <c:v>0</c:v>
                </c:pt>
              </c:numCache>
            </c:numRef>
          </c:val>
        </c:ser>
        <c:ser>
          <c:idx val="41"/>
          <c:order val="42"/>
          <c:tx>
            <c:strRef>
              <c:f>'90'!$P$155</c:f>
              <c:strCache>
                <c:ptCount val="1"/>
                <c:pt idx="0">
                  <c:v>42</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'90'!$P$156</c:f>
              <c:numCache>
                <c:formatCode>0.00%</c:formatCode>
                <c:ptCount val="1"/>
                <c:pt idx="0">
                  <c:v>0</c:v>
                </c:pt>
              </c:numCache>
            </c:numRef>
          </c:val>
        </c:ser>
        <c:ser>
          <c:idx val="42"/>
          <c:order val="43"/>
          <c:tx>
            <c:strRef>
              <c:f>'90'!$P$157</c:f>
              <c:strCache>
                <c:ptCount val="1"/>
                <c:pt idx="0">
                  <c:v>43</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'90'!$P$158</c:f>
              <c:numCache>
                <c:formatCode>0.00%</c:formatCode>
                <c:ptCount val="1"/>
                <c:pt idx="0">
                  <c:v>0</c:v>
                </c:pt>
              </c:numCache>
            </c:numRef>
          </c:val>
        </c:ser>
        <c:ser>
          <c:idx val="43"/>
          <c:order val="44"/>
          <c:tx>
            <c:strRef>
              <c:f>'90'!$P$159</c:f>
              <c:strCache>
                <c:ptCount val="1"/>
                <c:pt idx="0">
                  <c:v>44</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'90'!$P$160</c:f>
              <c:numCache>
                <c:formatCode>0.00%</c:formatCode>
                <c:ptCount val="1"/>
                <c:pt idx="0">
                  <c:v>0</c:v>
                </c:pt>
              </c:numCache>
            </c:numRef>
          </c:val>
        </c:ser>
        <c:ser>
          <c:idx val="44"/>
          <c:order val="45"/>
          <c:tx>
            <c:strRef>
              <c:f>'90'!$P$161</c:f>
              <c:strCache>
                <c:ptCount val="1"/>
                <c:pt idx="0">
                  <c:v>45</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'90'!$P$162</c:f>
              <c:numCache>
                <c:formatCode>0.00%</c:formatCode>
                <c:ptCount val="1"/>
                <c:pt idx="0">
                  <c:v>0</c:v>
                </c:pt>
              </c:numCache>
            </c:numRef>
          </c:val>
        </c:ser>
        <c:ser>
          <c:idx val="46"/>
          <c:order val="46"/>
          <c:tx>
            <c:strRef>
              <c:f>'90'!$P$163</c:f>
              <c:strCache>
                <c:ptCount val="1"/>
                <c:pt idx="0">
                  <c:v>46</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'90'!$P$164</c:f>
              <c:numCache>
                <c:formatCode>0.00%</c:formatCode>
                <c:ptCount val="1"/>
                <c:pt idx="0">
                  <c:v>0</c:v>
                </c:pt>
              </c:numCache>
            </c:numRef>
          </c:val>
        </c:ser>
        <c:ser>
          <c:idx val="47"/>
          <c:order val="47"/>
          <c:tx>
            <c:strRef>
              <c:f>'90'!$P$165</c:f>
              <c:strCache>
                <c:ptCount val="1"/>
                <c:pt idx="0">
                  <c:v>47</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'90'!$P$166</c:f>
              <c:numCache>
                <c:formatCode>0.00%</c:formatCode>
                <c:ptCount val="1"/>
                <c:pt idx="0">
                  <c:v>0</c:v>
                </c:pt>
              </c:numCache>
            </c:numRef>
          </c:val>
        </c:ser>
        <c:ser>
          <c:idx val="48"/>
          <c:order val="48"/>
          <c:tx>
            <c:strRef>
              <c:f>'90'!$P$167</c:f>
              <c:strCache>
                <c:ptCount val="1"/>
                <c:pt idx="0">
                  <c:v>48</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'90'!$P$168</c:f>
              <c:numCache>
                <c:formatCode>0.00%</c:formatCode>
                <c:ptCount val="1"/>
                <c:pt idx="0">
                  <c:v>0</c:v>
                </c:pt>
              </c:numCache>
            </c:numRef>
          </c:val>
        </c:ser>
        <c:ser>
          <c:idx val="49"/>
          <c:order val="49"/>
          <c:tx>
            <c:strRef>
              <c:f>'90'!$P$169</c:f>
              <c:strCache>
                <c:ptCount val="1"/>
                <c:pt idx="0">
                  <c:v>49</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'90'!$P$170</c:f>
              <c:numCache>
                <c:formatCode>0.00%</c:formatCode>
                <c:ptCount val="1"/>
                <c:pt idx="0">
                  <c:v>0</c:v>
                </c:pt>
              </c:numCache>
            </c:numRef>
          </c:val>
        </c:ser>
        <c:ser>
          <c:idx val="50"/>
          <c:order val="50"/>
          <c:tx>
            <c:strRef>
              <c:f>'90'!$P$171</c:f>
              <c:strCache>
                <c:ptCount val="1"/>
                <c:pt idx="0">
                  <c:v>50</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'90'!$P$172</c:f>
              <c:numCache>
                <c:formatCode>0.00%</c:formatCode>
                <c:ptCount val="1"/>
                <c:pt idx="0">
                  <c:v>0</c:v>
                </c:pt>
              </c:numCache>
            </c:numRef>
          </c:val>
        </c:ser>
        <c:ser>
          <c:idx val="51"/>
          <c:order val="51"/>
          <c:tx>
            <c:strRef>
              <c:f>'90'!$P$173</c:f>
              <c:strCache>
                <c:ptCount val="1"/>
                <c:pt idx="0">
                  <c:v>51</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'90'!$P$174</c:f>
              <c:numCache>
                <c:formatCode>0.00%</c:formatCode>
                <c:ptCount val="1"/>
                <c:pt idx="0">
                  <c:v>0</c:v>
                </c:pt>
              </c:numCache>
            </c:numRef>
          </c:val>
        </c:ser>
        <c:ser>
          <c:idx val="52"/>
          <c:order val="52"/>
          <c:tx>
            <c:strRef>
              <c:f>'90'!$P$175</c:f>
              <c:strCache>
                <c:ptCount val="1"/>
                <c:pt idx="0">
                  <c:v>52</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'90'!$P$176</c:f>
              <c:numCache>
                <c:formatCode>0.00%</c:formatCode>
                <c:ptCount val="1"/>
                <c:pt idx="0">
                  <c:v>0</c:v>
                </c:pt>
              </c:numCache>
            </c:numRef>
          </c:val>
        </c:ser>
        <c:ser>
          <c:idx val="53"/>
          <c:order val="53"/>
          <c:tx>
            <c:strRef>
              <c:f>'90'!$P$177</c:f>
              <c:strCache>
                <c:ptCount val="1"/>
                <c:pt idx="0">
                  <c:v>53</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'90'!$P$178</c:f>
              <c:numCache>
                <c:formatCode>0.00%</c:formatCode>
                <c:ptCount val="1"/>
                <c:pt idx="0">
                  <c:v>0</c:v>
                </c:pt>
              </c:numCache>
            </c:numRef>
          </c:val>
        </c:ser>
        <c:ser>
          <c:idx val="54"/>
          <c:order val="54"/>
          <c:tx>
            <c:strRef>
              <c:f>'90'!$P$179</c:f>
              <c:strCache>
                <c:ptCount val="1"/>
                <c:pt idx="0">
                  <c:v>54</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'90'!$P$180</c:f>
              <c:numCache>
                <c:formatCode>0.00%</c:formatCode>
                <c:ptCount val="1"/>
                <c:pt idx="0">
                  <c:v>0</c:v>
                </c:pt>
              </c:numCache>
            </c:numRef>
          </c:val>
        </c:ser>
        <c:ser>
          <c:idx val="55"/>
          <c:order val="55"/>
          <c:tx>
            <c:strRef>
              <c:f>'90'!$P$181</c:f>
              <c:strCache>
                <c:ptCount val="1"/>
                <c:pt idx="0">
                  <c:v>55</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'90'!$P$182</c:f>
              <c:numCache>
                <c:formatCode>0.00%</c:formatCode>
                <c:ptCount val="1"/>
                <c:pt idx="0">
                  <c:v>0</c:v>
                </c:pt>
              </c:numCache>
            </c:numRef>
          </c:val>
        </c:ser>
        <c:ser>
          <c:idx val="56"/>
          <c:order val="56"/>
          <c:tx>
            <c:strRef>
              <c:f>'90'!$P$183</c:f>
              <c:strCache>
                <c:ptCount val="1"/>
                <c:pt idx="0">
                  <c:v>56</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'90'!$P$184</c:f>
              <c:numCache>
                <c:formatCode>0.00%</c:formatCode>
                <c:ptCount val="1"/>
                <c:pt idx="0">
                  <c:v>0</c:v>
                </c:pt>
              </c:numCache>
            </c:numRef>
          </c:val>
        </c:ser>
        <c:ser>
          <c:idx val="57"/>
          <c:order val="57"/>
          <c:tx>
            <c:strRef>
              <c:f>'90'!$P$185</c:f>
              <c:strCache>
                <c:ptCount val="1"/>
                <c:pt idx="0">
                  <c:v>57</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'90'!$P$186</c:f>
              <c:numCache>
                <c:formatCode>0.00%</c:formatCode>
                <c:ptCount val="1"/>
                <c:pt idx="0">
                  <c:v>0</c:v>
                </c:pt>
              </c:numCache>
            </c:numRef>
          </c:val>
        </c:ser>
        <c:ser>
          <c:idx val="58"/>
          <c:order val="58"/>
          <c:tx>
            <c:strRef>
              <c:f>'90'!$P$187</c:f>
              <c:strCache>
                <c:ptCount val="1"/>
                <c:pt idx="0">
                  <c:v>58</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'90'!$P$188</c:f>
              <c:numCache>
                <c:formatCode>0.00%</c:formatCode>
                <c:ptCount val="1"/>
                <c:pt idx="0">
                  <c:v>0</c:v>
                </c:pt>
              </c:numCache>
            </c:numRef>
          </c:val>
        </c:ser>
        <c:ser>
          <c:idx val="59"/>
          <c:order val="59"/>
          <c:tx>
            <c:strRef>
              <c:f>'90'!$P$189</c:f>
              <c:strCache>
                <c:ptCount val="1"/>
                <c:pt idx="0">
                  <c:v>59</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'90'!$P$190</c:f>
              <c:numCache>
                <c:formatCode>0.00%</c:formatCode>
                <c:ptCount val="1"/>
                <c:pt idx="0">
                  <c:v>0</c:v>
                </c:pt>
              </c:numCache>
            </c:numRef>
          </c:val>
        </c:ser>
        <c:ser>
          <c:idx val="60"/>
          <c:order val="60"/>
          <c:tx>
            <c:strRef>
              <c:f>'90'!$P$191</c:f>
              <c:strCache>
                <c:ptCount val="1"/>
                <c:pt idx="0">
                  <c:v>60</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'90'!$P$192</c:f>
              <c:numCache>
                <c:formatCode>0.00%</c:formatCode>
                <c:ptCount val="1"/>
                <c:pt idx="0">
                  <c:v>0</c:v>
                </c:pt>
              </c:numCache>
            </c:numRef>
          </c:val>
        </c:ser>
        <c:dLbls>
          <c:showLegendKey val="0"/>
          <c:showVal val="1"/>
          <c:showCatName val="0"/>
          <c:showSerName val="0"/>
          <c:showPercent val="0"/>
          <c:showBubbleSize val="0"/>
        </c:dLbls>
        <c:gapWidth val="8"/>
        <c:overlap val="-100"/>
        <c:axId val="476140976"/>
        <c:axId val="476142544"/>
      </c:barChart>
      <c:catAx>
        <c:axId val="476140976"/>
        <c:scaling>
          <c:orientation val="minMax"/>
        </c:scaling>
        <c:delete val="1"/>
        <c:axPos val="b"/>
        <c:title>
          <c:tx>
            <c:rich>
              <a:bodyPr/>
              <a:lstStyle/>
              <a:p>
                <a:pPr>
                  <a:defRPr sz="1200"/>
                </a:pPr>
                <a:r>
                  <a:rPr lang="en-US" sz="1200"/>
                  <a:t>Number of Cigarettes/Joints</a:t>
                </a:r>
              </a:p>
            </c:rich>
          </c:tx>
          <c:overlay val="0"/>
        </c:title>
        <c:majorTickMark val="out"/>
        <c:minorTickMark val="none"/>
        <c:tickLblPos val="none"/>
        <c:crossAx val="476142544"/>
        <c:crosses val="autoZero"/>
        <c:auto val="1"/>
        <c:lblAlgn val="ctr"/>
        <c:lblOffset val="100"/>
        <c:noMultiLvlLbl val="0"/>
      </c:catAx>
      <c:valAx>
        <c:axId val="476142544"/>
        <c:scaling>
          <c:orientation val="minMax"/>
          <c:max val="1"/>
          <c:min val="0"/>
        </c:scaling>
        <c:delete val="0"/>
        <c:axPos val="l"/>
        <c:majorGridlines/>
        <c:minorGridlines/>
        <c:title>
          <c:tx>
            <c:rich>
              <a:bodyPr rot="0" vert="wordArtVert"/>
              <a:lstStyle/>
              <a:p>
                <a:pPr>
                  <a:defRPr sz="1500" baseline="0">
                    <a:latin typeface="Arial" pitchFamily="34" charset="0"/>
                  </a:defRPr>
                </a:pPr>
                <a:r>
                  <a:rPr lang="en-US" sz="1500" baseline="0">
                    <a:latin typeface="Arial" pitchFamily="34" charset="0"/>
                  </a:rPr>
                  <a:t>Percentage of Days</a:t>
                </a:r>
              </a:p>
            </c:rich>
          </c:tx>
          <c:overlay val="0"/>
        </c:title>
        <c:numFmt formatCode="0%" sourceLinked="0"/>
        <c:majorTickMark val="none"/>
        <c:minorTickMark val="none"/>
        <c:tickLblPos val="nextTo"/>
        <c:spPr>
          <a:ln w="9525">
            <a:noFill/>
          </a:ln>
        </c:spPr>
        <c:txPr>
          <a:bodyPr/>
          <a:lstStyle/>
          <a:p>
            <a:pPr>
              <a:defRPr sz="1000" baseline="0">
                <a:latin typeface="Arial" pitchFamily="34" charset="0"/>
              </a:defRPr>
            </a:pPr>
            <a:endParaRPr lang="en-US"/>
          </a:p>
        </c:txPr>
        <c:crossAx val="476140976"/>
        <c:crosses val="autoZero"/>
        <c:crossBetween val="between"/>
        <c:majorUnit val="0.1"/>
        <c:minorUnit val="0.05"/>
      </c:valAx>
    </c:plotArea>
    <c:plotVisOnly val="1"/>
    <c:dispBlanksAs val="gap"/>
    <c:showDLblsOverMax val="0"/>
  </c:chart>
  <c:printSettings>
    <c:headerFooter/>
    <c:pageMargins b="0.75000000000000999" l="0.70000000000000195" r="0.70000000000000195" t="0.75000000000000999" header="0.3" footer="0.3"/>
    <c:pageSetup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a:t>Daily Summary Data (180</a:t>
            </a:r>
            <a:r>
              <a:rPr lang="en-US" sz="1000" baseline="0"/>
              <a:t> </a:t>
            </a:r>
            <a:r>
              <a:rPr lang="en-US" sz="1000"/>
              <a:t>days)</a:t>
            </a:r>
          </a:p>
        </c:rich>
      </c:tx>
      <c:layout>
        <c:manualLayout>
          <c:xMode val="edge"/>
          <c:yMode val="edge"/>
          <c:x val="0.437022014314632"/>
          <c:y val="4.09091966952407E-2"/>
        </c:manualLayout>
      </c:layout>
      <c:overlay val="0"/>
      <c:spPr>
        <a:noFill/>
        <a:ln w="25400">
          <a:noFill/>
        </a:ln>
      </c:spPr>
    </c:title>
    <c:autoTitleDeleted val="0"/>
    <c:view3D>
      <c:rotX val="15"/>
      <c:hPercent val="228"/>
      <c:rotY val="20"/>
      <c:depthPercent val="100"/>
      <c:rAngAx val="1"/>
    </c:view3D>
    <c:floor>
      <c:thickness val="0"/>
      <c:spPr>
        <a:solidFill>
          <a:srgbClr val="EEEEEE"/>
        </a:solidFill>
        <a:ln w="3175">
          <a:solidFill>
            <a:srgbClr val="000000"/>
          </a:solidFill>
          <a:prstDash val="solid"/>
        </a:ln>
      </c:spPr>
    </c:floor>
    <c:sideWall>
      <c:thickness val="0"/>
      <c:spPr>
        <a:solidFill>
          <a:srgbClr val="EEEEEE"/>
        </a:solidFill>
        <a:ln w="12700">
          <a:solidFill>
            <a:srgbClr val="666666"/>
          </a:solidFill>
          <a:prstDash val="solid"/>
        </a:ln>
      </c:spPr>
    </c:sideWall>
    <c:backWall>
      <c:thickness val="0"/>
      <c:spPr>
        <a:solidFill>
          <a:srgbClr val="EEEEEE"/>
        </a:solidFill>
        <a:ln w="12700">
          <a:solidFill>
            <a:srgbClr val="666666"/>
          </a:solidFill>
          <a:prstDash val="solid"/>
        </a:ln>
      </c:spPr>
    </c:backWall>
    <c:plotArea>
      <c:layout>
        <c:manualLayout>
          <c:layoutTarget val="inner"/>
          <c:xMode val="edge"/>
          <c:yMode val="edge"/>
          <c:x val="9.0288232140306804E-2"/>
          <c:y val="0.110458347878928"/>
          <c:w val="0.88725245982925804"/>
          <c:h val="0.70278137646588701"/>
        </c:manualLayout>
      </c:layout>
      <c:bar3DChart>
        <c:barDir val="bar"/>
        <c:grouping val="clustered"/>
        <c:varyColors val="0"/>
        <c:ser>
          <c:idx val="0"/>
          <c:order val="0"/>
          <c:spPr>
            <a:solidFill>
              <a:srgbClr val="799FC4"/>
            </a:solidFill>
            <a:ln w="12700">
              <a:solidFill>
                <a:srgbClr val="000000"/>
              </a:solidFill>
              <a:prstDash val="solid"/>
            </a:ln>
          </c:spPr>
          <c:invertIfNegative val="0"/>
          <c:cat>
            <c:strRef>
              <c:f>'180 Summary Data'!$A$24:$A$30</c:f>
              <c:strCache>
                <c:ptCount val="7"/>
                <c:pt idx="0">
                  <c:v>Sundays</c:v>
                </c:pt>
                <c:pt idx="1">
                  <c:v>Mondays</c:v>
                </c:pt>
                <c:pt idx="2">
                  <c:v>Tuesdays</c:v>
                </c:pt>
                <c:pt idx="3">
                  <c:v>Wednesdays</c:v>
                </c:pt>
                <c:pt idx="4">
                  <c:v>Thursdays</c:v>
                </c:pt>
                <c:pt idx="5">
                  <c:v>Fridays</c:v>
                </c:pt>
                <c:pt idx="6">
                  <c:v>Saturdays</c:v>
                </c:pt>
              </c:strCache>
            </c:strRef>
          </c:cat>
          <c:val>
            <c:numRef>
              <c:f>'180 Summary Data'!$B$24:$B$30</c:f>
              <c:numCache>
                <c:formatCode>0.0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50"/>
        <c:shape val="box"/>
        <c:axId val="336753448"/>
        <c:axId val="336753056"/>
        <c:axId val="0"/>
      </c:bar3DChart>
      <c:catAx>
        <c:axId val="336753448"/>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en-US"/>
          </a:p>
        </c:txPr>
        <c:crossAx val="336753056"/>
        <c:crosses val="autoZero"/>
        <c:auto val="1"/>
        <c:lblAlgn val="ctr"/>
        <c:lblOffset val="100"/>
        <c:tickLblSkip val="1"/>
        <c:tickMarkSkip val="1"/>
        <c:noMultiLvlLbl val="0"/>
      </c:catAx>
      <c:valAx>
        <c:axId val="336753056"/>
        <c:scaling>
          <c:orientation val="minMax"/>
          <c:min val="0"/>
        </c:scaling>
        <c:delete val="0"/>
        <c:axPos val="b"/>
        <c:majorGridlines>
          <c:spPr>
            <a:ln w="3175">
              <a:solidFill>
                <a:srgbClr val="000000"/>
              </a:solidFill>
              <a:prstDash val="solid"/>
            </a:ln>
          </c:spPr>
        </c:majorGridlines>
        <c:minorGridlines/>
        <c:title>
          <c:tx>
            <c:rich>
              <a:bodyPr/>
              <a:lstStyle/>
              <a:p>
                <a:pPr>
                  <a:defRPr sz="1000" b="1" i="0" u="none" strike="noStrike" baseline="0">
                    <a:solidFill>
                      <a:srgbClr val="000000"/>
                    </a:solidFill>
                    <a:latin typeface="Arial"/>
                    <a:ea typeface="Arial"/>
                    <a:cs typeface="Arial"/>
                  </a:defRPr>
                </a:pPr>
                <a:r>
                  <a:rPr lang="en-US" sz="1000" baseline="0"/>
                  <a:t>Cigarettes/Joints</a:t>
                </a:r>
              </a:p>
            </c:rich>
          </c:tx>
          <c:layout>
            <c:manualLayout>
              <c:xMode val="edge"/>
              <c:yMode val="edge"/>
              <c:x val="0.46696070740235002"/>
              <c:y val="0.91692253985493199"/>
            </c:manualLayout>
          </c:layout>
          <c:overlay val="0"/>
          <c:spPr>
            <a:noFill/>
            <a:ln w="25400">
              <a:noFill/>
            </a:ln>
          </c:spPr>
        </c:title>
        <c:numFmt formatCode="0" sourceLinked="0"/>
        <c:majorTickMark val="out"/>
        <c:minorTickMark val="in"/>
        <c:tickLblPos val="nextTo"/>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en-US"/>
          </a:p>
        </c:txPr>
        <c:crossAx val="336753448"/>
        <c:crosses val="autoZero"/>
        <c:crossBetween val="between"/>
        <c:majorUnit val="5"/>
        <c:minorUnit val="2"/>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n-US"/>
    </a:p>
  </c:txPr>
  <c:printSettings>
    <c:headerFooter alignWithMargins="0"/>
    <c:pageMargins b="1" l="0.75000000000001299" r="0.75000000000001299" t="1"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aseline="0">
                <a:latin typeface="Arial" pitchFamily="34" charset="0"/>
              </a:defRPr>
            </a:pPr>
            <a:r>
              <a:rPr lang="en-US" baseline="0">
                <a:latin typeface="Arial" pitchFamily="34" charset="0"/>
              </a:rPr>
              <a:t>Graph of Percentage of Cigarettes/Joints Use</a:t>
            </a:r>
          </a:p>
        </c:rich>
      </c:tx>
      <c:layout>
        <c:manualLayout>
          <c:xMode val="edge"/>
          <c:yMode val="edge"/>
          <c:x val="0.29305147366133399"/>
          <c:y val="1.35353008931438E-2"/>
        </c:manualLayout>
      </c:layout>
      <c:overlay val="0"/>
    </c:title>
    <c:autoTitleDeleted val="0"/>
    <c:plotArea>
      <c:layout/>
      <c:barChart>
        <c:barDir val="col"/>
        <c:grouping val="clustered"/>
        <c:varyColors val="0"/>
        <c:ser>
          <c:idx val="6"/>
          <c:order val="0"/>
          <c:tx>
            <c:strRef>
              <c:f>'180'!$AC$108</c:f>
              <c:strCache>
                <c:ptCount val="1"/>
                <c:pt idx="0">
                  <c:v>0</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'180'!$AC$109</c:f>
              <c:numCache>
                <c:formatCode>0.00%</c:formatCode>
                <c:ptCount val="1"/>
                <c:pt idx="0">
                  <c:v>0</c:v>
                </c:pt>
              </c:numCache>
            </c:numRef>
          </c:val>
        </c:ser>
        <c:ser>
          <c:idx val="0"/>
          <c:order val="1"/>
          <c:tx>
            <c:strRef>
              <c:f>'180'!$AC$110</c:f>
              <c:strCache>
                <c:ptCount val="1"/>
                <c:pt idx="0">
                  <c:v>1</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Lit>
              <c:ptCount val="1"/>
              <c:pt idx="0">
                <c:v>Number of Drinks</c:v>
              </c:pt>
            </c:strLit>
          </c:cat>
          <c:val>
            <c:numRef>
              <c:f>'180'!$AC$111</c:f>
              <c:numCache>
                <c:formatCode>0.00%</c:formatCode>
                <c:ptCount val="1"/>
                <c:pt idx="0">
                  <c:v>0</c:v>
                </c:pt>
              </c:numCache>
            </c:numRef>
          </c:val>
        </c:ser>
        <c:ser>
          <c:idx val="1"/>
          <c:order val="2"/>
          <c:tx>
            <c:strRef>
              <c:f>'180'!$AC$112</c:f>
              <c:strCache>
                <c:ptCount val="1"/>
                <c:pt idx="0">
                  <c:v>2</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Lit>
              <c:ptCount val="1"/>
              <c:pt idx="0">
                <c:v>Number of Drinks</c:v>
              </c:pt>
            </c:strLit>
          </c:cat>
          <c:val>
            <c:numRef>
              <c:f>'180'!$AC$113</c:f>
              <c:numCache>
                <c:formatCode>0.00%</c:formatCode>
                <c:ptCount val="1"/>
                <c:pt idx="0">
                  <c:v>0</c:v>
                </c:pt>
              </c:numCache>
            </c:numRef>
          </c:val>
        </c:ser>
        <c:ser>
          <c:idx val="2"/>
          <c:order val="3"/>
          <c:tx>
            <c:strRef>
              <c:f>'180'!$AC$114</c:f>
              <c:strCache>
                <c:ptCount val="1"/>
                <c:pt idx="0">
                  <c:v>3</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Lit>
              <c:ptCount val="1"/>
              <c:pt idx="0">
                <c:v>Number of Drinks</c:v>
              </c:pt>
            </c:strLit>
          </c:cat>
          <c:val>
            <c:numRef>
              <c:f>'180'!$AC$115</c:f>
              <c:numCache>
                <c:formatCode>0.00%</c:formatCode>
                <c:ptCount val="1"/>
                <c:pt idx="0">
                  <c:v>0</c:v>
                </c:pt>
              </c:numCache>
            </c:numRef>
          </c:val>
        </c:ser>
        <c:ser>
          <c:idx val="3"/>
          <c:order val="4"/>
          <c:tx>
            <c:strRef>
              <c:f>'180'!$AC$116</c:f>
              <c:strCache>
                <c:ptCount val="1"/>
                <c:pt idx="0">
                  <c:v>4</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'180'!$AC$117</c:f>
              <c:numCache>
                <c:formatCode>0.00%</c:formatCode>
                <c:ptCount val="1"/>
                <c:pt idx="0">
                  <c:v>0</c:v>
                </c:pt>
              </c:numCache>
            </c:numRef>
          </c:val>
        </c:ser>
        <c:ser>
          <c:idx val="4"/>
          <c:order val="5"/>
          <c:tx>
            <c:strRef>
              <c:f>'180'!$AC$118</c:f>
              <c:strCache>
                <c:ptCount val="1"/>
                <c:pt idx="0">
                  <c:v>5</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'180'!$AC$119</c:f>
              <c:numCache>
                <c:formatCode>0.00%</c:formatCode>
                <c:ptCount val="1"/>
                <c:pt idx="0">
                  <c:v>0</c:v>
                </c:pt>
              </c:numCache>
            </c:numRef>
          </c:val>
        </c:ser>
        <c:ser>
          <c:idx val="5"/>
          <c:order val="6"/>
          <c:tx>
            <c:strRef>
              <c:f>'180'!$AC$120</c:f>
              <c:strCache>
                <c:ptCount val="1"/>
                <c:pt idx="0">
                  <c:v>6</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'180'!$AC$121</c:f>
              <c:numCache>
                <c:formatCode>0.00%</c:formatCode>
                <c:ptCount val="1"/>
                <c:pt idx="0">
                  <c:v>0</c:v>
                </c:pt>
              </c:numCache>
            </c:numRef>
          </c:val>
        </c:ser>
        <c:ser>
          <c:idx val="7"/>
          <c:order val="7"/>
          <c:tx>
            <c:strRef>
              <c:f>'180'!$AC$122</c:f>
              <c:strCache>
                <c:ptCount val="1"/>
                <c:pt idx="0">
                  <c:v>7</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'180'!$AC$123</c:f>
              <c:numCache>
                <c:formatCode>0.00%</c:formatCode>
                <c:ptCount val="1"/>
                <c:pt idx="0">
                  <c:v>0</c:v>
                </c:pt>
              </c:numCache>
            </c:numRef>
          </c:val>
        </c:ser>
        <c:ser>
          <c:idx val="8"/>
          <c:order val="8"/>
          <c:tx>
            <c:strRef>
              <c:f>'180'!$AC$124</c:f>
              <c:strCache>
                <c:ptCount val="1"/>
                <c:pt idx="0">
                  <c:v>8</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'180'!$AC$125</c:f>
              <c:numCache>
                <c:formatCode>0.00%</c:formatCode>
                <c:ptCount val="1"/>
                <c:pt idx="0">
                  <c:v>0</c:v>
                </c:pt>
              </c:numCache>
            </c:numRef>
          </c:val>
        </c:ser>
        <c:ser>
          <c:idx val="9"/>
          <c:order val="9"/>
          <c:tx>
            <c:strRef>
              <c:f>'180'!$AC$126</c:f>
              <c:strCache>
                <c:ptCount val="1"/>
                <c:pt idx="0">
                  <c:v>9</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'180'!$AC$127</c:f>
              <c:numCache>
                <c:formatCode>0.00%</c:formatCode>
                <c:ptCount val="1"/>
                <c:pt idx="0">
                  <c:v>0</c:v>
                </c:pt>
              </c:numCache>
            </c:numRef>
          </c:val>
        </c:ser>
        <c:ser>
          <c:idx val="10"/>
          <c:order val="10"/>
          <c:tx>
            <c:strRef>
              <c:f>'180'!$AC$128</c:f>
              <c:strCache>
                <c:ptCount val="1"/>
                <c:pt idx="0">
                  <c:v>10</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'180'!$AC$129</c:f>
              <c:numCache>
                <c:formatCode>0.00%</c:formatCode>
                <c:ptCount val="1"/>
                <c:pt idx="0">
                  <c:v>0</c:v>
                </c:pt>
              </c:numCache>
            </c:numRef>
          </c:val>
        </c:ser>
        <c:ser>
          <c:idx val="11"/>
          <c:order val="11"/>
          <c:tx>
            <c:strRef>
              <c:f>'180'!$AC$130</c:f>
              <c:strCache>
                <c:ptCount val="1"/>
                <c:pt idx="0">
                  <c:v>11</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'180'!$AC$131</c:f>
              <c:numCache>
                <c:formatCode>0.00%</c:formatCode>
                <c:ptCount val="1"/>
                <c:pt idx="0">
                  <c:v>0</c:v>
                </c:pt>
              </c:numCache>
            </c:numRef>
          </c:val>
        </c:ser>
        <c:ser>
          <c:idx val="12"/>
          <c:order val="12"/>
          <c:tx>
            <c:strRef>
              <c:f>'180'!$AC$132</c:f>
              <c:strCache>
                <c:ptCount val="1"/>
                <c:pt idx="0">
                  <c:v>12</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'180'!$AC$133</c:f>
              <c:numCache>
                <c:formatCode>0.00%</c:formatCode>
                <c:ptCount val="1"/>
                <c:pt idx="0">
                  <c:v>0</c:v>
                </c:pt>
              </c:numCache>
            </c:numRef>
          </c:val>
        </c:ser>
        <c:ser>
          <c:idx val="13"/>
          <c:order val="13"/>
          <c:tx>
            <c:strRef>
              <c:f>'180'!$AC$134</c:f>
              <c:strCache>
                <c:ptCount val="1"/>
                <c:pt idx="0">
                  <c:v>13</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'180'!$AC$135</c:f>
              <c:numCache>
                <c:formatCode>0.00%</c:formatCode>
                <c:ptCount val="1"/>
                <c:pt idx="0">
                  <c:v>0</c:v>
                </c:pt>
              </c:numCache>
            </c:numRef>
          </c:val>
        </c:ser>
        <c:ser>
          <c:idx val="14"/>
          <c:order val="14"/>
          <c:tx>
            <c:strRef>
              <c:f>'180'!$AC$136</c:f>
              <c:strCache>
                <c:ptCount val="1"/>
                <c:pt idx="0">
                  <c:v>14</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'180'!$AC$137</c:f>
              <c:numCache>
                <c:formatCode>0.00%</c:formatCode>
                <c:ptCount val="1"/>
                <c:pt idx="0">
                  <c:v>0</c:v>
                </c:pt>
              </c:numCache>
            </c:numRef>
          </c:val>
        </c:ser>
        <c:ser>
          <c:idx val="15"/>
          <c:order val="15"/>
          <c:tx>
            <c:strRef>
              <c:f>'180'!$AC$138</c:f>
              <c:strCache>
                <c:ptCount val="1"/>
                <c:pt idx="0">
                  <c:v>15</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'180'!$AC$139</c:f>
              <c:numCache>
                <c:formatCode>0.00%</c:formatCode>
                <c:ptCount val="1"/>
                <c:pt idx="0">
                  <c:v>0</c:v>
                </c:pt>
              </c:numCache>
            </c:numRef>
          </c:val>
        </c:ser>
        <c:ser>
          <c:idx val="16"/>
          <c:order val="16"/>
          <c:tx>
            <c:strRef>
              <c:f>'180'!$AC$140</c:f>
              <c:strCache>
                <c:ptCount val="1"/>
                <c:pt idx="0">
                  <c:v>16</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'180'!$AC$141</c:f>
              <c:numCache>
                <c:formatCode>0.00%</c:formatCode>
                <c:ptCount val="1"/>
                <c:pt idx="0">
                  <c:v>0</c:v>
                </c:pt>
              </c:numCache>
            </c:numRef>
          </c:val>
        </c:ser>
        <c:ser>
          <c:idx val="17"/>
          <c:order val="17"/>
          <c:tx>
            <c:strRef>
              <c:f>'180'!$AC$142</c:f>
              <c:strCache>
                <c:ptCount val="1"/>
                <c:pt idx="0">
                  <c:v>17</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'180'!$AC$143</c:f>
              <c:numCache>
                <c:formatCode>0.00%</c:formatCode>
                <c:ptCount val="1"/>
                <c:pt idx="0">
                  <c:v>0</c:v>
                </c:pt>
              </c:numCache>
            </c:numRef>
          </c:val>
        </c:ser>
        <c:ser>
          <c:idx val="18"/>
          <c:order val="18"/>
          <c:tx>
            <c:strRef>
              <c:f>'180'!$AC$144</c:f>
              <c:strCache>
                <c:ptCount val="1"/>
                <c:pt idx="0">
                  <c:v>18</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'180'!$AC$145</c:f>
              <c:numCache>
                <c:formatCode>0.00%</c:formatCode>
                <c:ptCount val="1"/>
                <c:pt idx="0">
                  <c:v>0</c:v>
                </c:pt>
              </c:numCache>
            </c:numRef>
          </c:val>
        </c:ser>
        <c:ser>
          <c:idx val="19"/>
          <c:order val="19"/>
          <c:tx>
            <c:strRef>
              <c:f>'180'!$AC$146</c:f>
              <c:strCache>
                <c:ptCount val="1"/>
                <c:pt idx="0">
                  <c:v>19</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'180'!$AC$147</c:f>
              <c:numCache>
                <c:formatCode>0.00%</c:formatCode>
                <c:ptCount val="1"/>
                <c:pt idx="0">
                  <c:v>0</c:v>
                </c:pt>
              </c:numCache>
            </c:numRef>
          </c:val>
        </c:ser>
        <c:ser>
          <c:idx val="20"/>
          <c:order val="20"/>
          <c:tx>
            <c:strRef>
              <c:f>'180'!$AC$148</c:f>
              <c:strCache>
                <c:ptCount val="1"/>
                <c:pt idx="0">
                  <c:v>20</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'180'!$AC$149</c:f>
              <c:numCache>
                <c:formatCode>0.00%</c:formatCode>
                <c:ptCount val="1"/>
                <c:pt idx="0">
                  <c:v>0</c:v>
                </c:pt>
              </c:numCache>
            </c:numRef>
          </c:val>
        </c:ser>
        <c:ser>
          <c:idx val="21"/>
          <c:order val="21"/>
          <c:tx>
            <c:strRef>
              <c:f>'180'!$AC$150</c:f>
              <c:strCache>
                <c:ptCount val="1"/>
                <c:pt idx="0">
                  <c:v>21</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'180'!$AC$151</c:f>
              <c:numCache>
                <c:formatCode>0.00%</c:formatCode>
                <c:ptCount val="1"/>
                <c:pt idx="0">
                  <c:v>0</c:v>
                </c:pt>
              </c:numCache>
            </c:numRef>
          </c:val>
        </c:ser>
        <c:ser>
          <c:idx val="22"/>
          <c:order val="22"/>
          <c:tx>
            <c:strRef>
              <c:f>'180'!$AC$152</c:f>
              <c:strCache>
                <c:ptCount val="1"/>
                <c:pt idx="0">
                  <c:v>22</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'180'!$AC$153</c:f>
              <c:numCache>
                <c:formatCode>0.00%</c:formatCode>
                <c:ptCount val="1"/>
                <c:pt idx="0">
                  <c:v>0</c:v>
                </c:pt>
              </c:numCache>
            </c:numRef>
          </c:val>
        </c:ser>
        <c:ser>
          <c:idx val="23"/>
          <c:order val="23"/>
          <c:tx>
            <c:strRef>
              <c:f>'180'!$AC$154</c:f>
              <c:strCache>
                <c:ptCount val="1"/>
                <c:pt idx="0">
                  <c:v>23</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'180'!$AC$155</c:f>
              <c:numCache>
                <c:formatCode>0.00%</c:formatCode>
                <c:ptCount val="1"/>
                <c:pt idx="0">
                  <c:v>0</c:v>
                </c:pt>
              </c:numCache>
            </c:numRef>
          </c:val>
        </c:ser>
        <c:ser>
          <c:idx val="24"/>
          <c:order val="24"/>
          <c:tx>
            <c:strRef>
              <c:f>'180'!$AC$156</c:f>
              <c:strCache>
                <c:ptCount val="1"/>
                <c:pt idx="0">
                  <c:v>24</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'180'!$AC$157</c:f>
              <c:numCache>
                <c:formatCode>0.00%</c:formatCode>
                <c:ptCount val="1"/>
                <c:pt idx="0">
                  <c:v>0</c:v>
                </c:pt>
              </c:numCache>
            </c:numRef>
          </c:val>
        </c:ser>
        <c:ser>
          <c:idx val="25"/>
          <c:order val="25"/>
          <c:tx>
            <c:strRef>
              <c:f>'180'!$AC$158</c:f>
              <c:strCache>
                <c:ptCount val="1"/>
                <c:pt idx="0">
                  <c:v>25</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'180'!$AC$159</c:f>
              <c:numCache>
                <c:formatCode>0.00%</c:formatCode>
                <c:ptCount val="1"/>
                <c:pt idx="0">
                  <c:v>0</c:v>
                </c:pt>
              </c:numCache>
            </c:numRef>
          </c:val>
        </c:ser>
        <c:ser>
          <c:idx val="26"/>
          <c:order val="26"/>
          <c:tx>
            <c:strRef>
              <c:f>'180'!$AC$160</c:f>
              <c:strCache>
                <c:ptCount val="1"/>
                <c:pt idx="0">
                  <c:v>26</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'180'!$AC$161</c:f>
              <c:numCache>
                <c:formatCode>0.00%</c:formatCode>
                <c:ptCount val="1"/>
                <c:pt idx="0">
                  <c:v>0</c:v>
                </c:pt>
              </c:numCache>
            </c:numRef>
          </c:val>
        </c:ser>
        <c:ser>
          <c:idx val="27"/>
          <c:order val="27"/>
          <c:tx>
            <c:strRef>
              <c:f>'180'!$AC$162</c:f>
              <c:strCache>
                <c:ptCount val="1"/>
                <c:pt idx="0">
                  <c:v>27</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'180'!$AC$163</c:f>
              <c:numCache>
                <c:formatCode>0.00%</c:formatCode>
                <c:ptCount val="1"/>
                <c:pt idx="0">
                  <c:v>0</c:v>
                </c:pt>
              </c:numCache>
            </c:numRef>
          </c:val>
        </c:ser>
        <c:ser>
          <c:idx val="28"/>
          <c:order val="28"/>
          <c:tx>
            <c:strRef>
              <c:f>'180'!$AC$164</c:f>
              <c:strCache>
                <c:ptCount val="1"/>
                <c:pt idx="0">
                  <c:v>28</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'180'!$AC$165</c:f>
              <c:numCache>
                <c:formatCode>0.00%</c:formatCode>
                <c:ptCount val="1"/>
                <c:pt idx="0">
                  <c:v>0</c:v>
                </c:pt>
              </c:numCache>
            </c:numRef>
          </c:val>
        </c:ser>
        <c:ser>
          <c:idx val="29"/>
          <c:order val="29"/>
          <c:tx>
            <c:strRef>
              <c:f>'180'!$AC$166</c:f>
              <c:strCache>
                <c:ptCount val="1"/>
                <c:pt idx="0">
                  <c:v>29</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'180'!$AC$167</c:f>
              <c:numCache>
                <c:formatCode>0.00%</c:formatCode>
                <c:ptCount val="1"/>
                <c:pt idx="0">
                  <c:v>0</c:v>
                </c:pt>
              </c:numCache>
            </c:numRef>
          </c:val>
        </c:ser>
        <c:ser>
          <c:idx val="30"/>
          <c:order val="30"/>
          <c:tx>
            <c:strRef>
              <c:f>'180'!$AC$168</c:f>
              <c:strCache>
                <c:ptCount val="1"/>
                <c:pt idx="0">
                  <c:v>30</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'180'!$AC$169</c:f>
              <c:numCache>
                <c:formatCode>0.00%</c:formatCode>
                <c:ptCount val="1"/>
                <c:pt idx="0">
                  <c:v>0</c:v>
                </c:pt>
              </c:numCache>
            </c:numRef>
          </c:val>
        </c:ser>
        <c:ser>
          <c:idx val="31"/>
          <c:order val="31"/>
          <c:tx>
            <c:strRef>
              <c:f>'180'!$AC$170</c:f>
              <c:strCache>
                <c:ptCount val="1"/>
                <c:pt idx="0">
                  <c:v>31</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'180'!$AC$171</c:f>
              <c:numCache>
                <c:formatCode>0.00%</c:formatCode>
                <c:ptCount val="1"/>
                <c:pt idx="0">
                  <c:v>0</c:v>
                </c:pt>
              </c:numCache>
            </c:numRef>
          </c:val>
        </c:ser>
        <c:ser>
          <c:idx val="32"/>
          <c:order val="32"/>
          <c:tx>
            <c:strRef>
              <c:f>'180'!$AC$172</c:f>
              <c:strCache>
                <c:ptCount val="1"/>
                <c:pt idx="0">
                  <c:v>32</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'180'!$AC$173</c:f>
              <c:numCache>
                <c:formatCode>0.00%</c:formatCode>
                <c:ptCount val="1"/>
                <c:pt idx="0">
                  <c:v>0</c:v>
                </c:pt>
              </c:numCache>
            </c:numRef>
          </c:val>
        </c:ser>
        <c:ser>
          <c:idx val="45"/>
          <c:order val="33"/>
          <c:tx>
            <c:strRef>
              <c:f>'180'!$AC$174</c:f>
              <c:strCache>
                <c:ptCount val="1"/>
                <c:pt idx="0">
                  <c:v>33</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'180'!$AC$175</c:f>
              <c:numCache>
                <c:formatCode>0.00%</c:formatCode>
                <c:ptCount val="1"/>
                <c:pt idx="0">
                  <c:v>0</c:v>
                </c:pt>
              </c:numCache>
            </c:numRef>
          </c:val>
        </c:ser>
        <c:ser>
          <c:idx val="33"/>
          <c:order val="34"/>
          <c:tx>
            <c:strRef>
              <c:f>'180'!$AC$176</c:f>
              <c:strCache>
                <c:ptCount val="1"/>
                <c:pt idx="0">
                  <c:v>34</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'180'!$AC$177</c:f>
              <c:numCache>
                <c:formatCode>0.00%</c:formatCode>
                <c:ptCount val="1"/>
                <c:pt idx="0">
                  <c:v>0</c:v>
                </c:pt>
              </c:numCache>
            </c:numRef>
          </c:val>
        </c:ser>
        <c:ser>
          <c:idx val="34"/>
          <c:order val="35"/>
          <c:tx>
            <c:strRef>
              <c:f>'180'!$AC$178</c:f>
              <c:strCache>
                <c:ptCount val="1"/>
                <c:pt idx="0">
                  <c:v>35</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'180'!$AC$179</c:f>
              <c:numCache>
                <c:formatCode>0.00%</c:formatCode>
                <c:ptCount val="1"/>
                <c:pt idx="0">
                  <c:v>0</c:v>
                </c:pt>
              </c:numCache>
            </c:numRef>
          </c:val>
        </c:ser>
        <c:ser>
          <c:idx val="35"/>
          <c:order val="36"/>
          <c:tx>
            <c:strRef>
              <c:f>'180'!$AC$180</c:f>
              <c:strCache>
                <c:ptCount val="1"/>
                <c:pt idx="0">
                  <c:v>36</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'180'!$AC$181</c:f>
              <c:numCache>
                <c:formatCode>0.00%</c:formatCode>
                <c:ptCount val="1"/>
                <c:pt idx="0">
                  <c:v>0</c:v>
                </c:pt>
              </c:numCache>
            </c:numRef>
          </c:val>
        </c:ser>
        <c:ser>
          <c:idx val="36"/>
          <c:order val="37"/>
          <c:tx>
            <c:strRef>
              <c:f>'180'!$AC$182</c:f>
              <c:strCache>
                <c:ptCount val="1"/>
                <c:pt idx="0">
                  <c:v>37</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'180'!$AC$183</c:f>
              <c:numCache>
                <c:formatCode>0.00%</c:formatCode>
                <c:ptCount val="1"/>
                <c:pt idx="0">
                  <c:v>0</c:v>
                </c:pt>
              </c:numCache>
            </c:numRef>
          </c:val>
        </c:ser>
        <c:ser>
          <c:idx val="37"/>
          <c:order val="38"/>
          <c:tx>
            <c:strRef>
              <c:f>'180'!$AC$184</c:f>
              <c:strCache>
                <c:ptCount val="1"/>
                <c:pt idx="0">
                  <c:v>38</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'180'!$AC$185</c:f>
              <c:numCache>
                <c:formatCode>0.00%</c:formatCode>
                <c:ptCount val="1"/>
                <c:pt idx="0">
                  <c:v>0</c:v>
                </c:pt>
              </c:numCache>
            </c:numRef>
          </c:val>
        </c:ser>
        <c:ser>
          <c:idx val="38"/>
          <c:order val="39"/>
          <c:tx>
            <c:strRef>
              <c:f>'180'!$AC$186</c:f>
              <c:strCache>
                <c:ptCount val="1"/>
                <c:pt idx="0">
                  <c:v>39</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'180'!$AC$187</c:f>
              <c:numCache>
                <c:formatCode>0.00%</c:formatCode>
                <c:ptCount val="1"/>
                <c:pt idx="0">
                  <c:v>0</c:v>
                </c:pt>
              </c:numCache>
            </c:numRef>
          </c:val>
        </c:ser>
        <c:ser>
          <c:idx val="39"/>
          <c:order val="40"/>
          <c:tx>
            <c:strRef>
              <c:f>'180'!$AC$188</c:f>
              <c:strCache>
                <c:ptCount val="1"/>
                <c:pt idx="0">
                  <c:v>40</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'180'!$AC$189</c:f>
              <c:numCache>
                <c:formatCode>0.00%</c:formatCode>
                <c:ptCount val="1"/>
                <c:pt idx="0">
                  <c:v>0</c:v>
                </c:pt>
              </c:numCache>
            </c:numRef>
          </c:val>
        </c:ser>
        <c:ser>
          <c:idx val="40"/>
          <c:order val="41"/>
          <c:tx>
            <c:strRef>
              <c:f>'180'!$AC$190</c:f>
              <c:strCache>
                <c:ptCount val="1"/>
                <c:pt idx="0">
                  <c:v>41</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'180'!$AC$191</c:f>
              <c:numCache>
                <c:formatCode>0.00%</c:formatCode>
                <c:ptCount val="1"/>
                <c:pt idx="0">
                  <c:v>0</c:v>
                </c:pt>
              </c:numCache>
            </c:numRef>
          </c:val>
        </c:ser>
        <c:ser>
          <c:idx val="41"/>
          <c:order val="42"/>
          <c:tx>
            <c:strRef>
              <c:f>'180'!$AC$192</c:f>
              <c:strCache>
                <c:ptCount val="1"/>
                <c:pt idx="0">
                  <c:v>42</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'180'!$AC$193</c:f>
              <c:numCache>
                <c:formatCode>0.00%</c:formatCode>
                <c:ptCount val="1"/>
                <c:pt idx="0">
                  <c:v>0</c:v>
                </c:pt>
              </c:numCache>
            </c:numRef>
          </c:val>
        </c:ser>
        <c:ser>
          <c:idx val="42"/>
          <c:order val="43"/>
          <c:tx>
            <c:strRef>
              <c:f>'180'!$AC$194</c:f>
              <c:strCache>
                <c:ptCount val="1"/>
                <c:pt idx="0">
                  <c:v>43</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'180'!$AC$195</c:f>
              <c:numCache>
                <c:formatCode>0.00%</c:formatCode>
                <c:ptCount val="1"/>
                <c:pt idx="0">
                  <c:v>0</c:v>
                </c:pt>
              </c:numCache>
            </c:numRef>
          </c:val>
        </c:ser>
        <c:ser>
          <c:idx val="43"/>
          <c:order val="44"/>
          <c:tx>
            <c:strRef>
              <c:f>'180'!$AC$196</c:f>
              <c:strCache>
                <c:ptCount val="1"/>
                <c:pt idx="0">
                  <c:v>44</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'180'!$AC$197</c:f>
              <c:numCache>
                <c:formatCode>0.00%</c:formatCode>
                <c:ptCount val="1"/>
                <c:pt idx="0">
                  <c:v>0</c:v>
                </c:pt>
              </c:numCache>
            </c:numRef>
          </c:val>
        </c:ser>
        <c:ser>
          <c:idx val="44"/>
          <c:order val="45"/>
          <c:tx>
            <c:strRef>
              <c:f>'180'!$AC$198</c:f>
              <c:strCache>
                <c:ptCount val="1"/>
                <c:pt idx="0">
                  <c:v>45</c:v>
                </c:pt>
              </c:strCache>
            </c:strRef>
          </c:tx>
          <c:invertIfNegative val="0"/>
          <c:dLbls>
            <c:spPr>
              <a:noFill/>
              <a:ln>
                <a:noFill/>
              </a:ln>
              <a:effectLst/>
            </c:spPr>
            <c:txPr>
              <a:bodyPr/>
              <a:lstStyle/>
              <a:p>
                <a:pPr>
                  <a:defRPr sz="1100" baseline="0">
                    <a:latin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'180'!$AC$199</c:f>
              <c:numCache>
                <c:formatCode>0.00%</c:formatCode>
                <c:ptCount val="1"/>
                <c:pt idx="0">
                  <c:v>0</c:v>
                </c:pt>
              </c:numCache>
            </c:numRef>
          </c:val>
        </c:ser>
        <c:ser>
          <c:idx val="46"/>
          <c:order val="46"/>
          <c:tx>
            <c:strRef>
              <c:f>'180'!$AC$200</c:f>
              <c:strCache>
                <c:ptCount val="1"/>
                <c:pt idx="0">
                  <c:v>46</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'180'!$AC$201</c:f>
              <c:numCache>
                <c:formatCode>0.00%</c:formatCode>
                <c:ptCount val="1"/>
                <c:pt idx="0">
                  <c:v>0</c:v>
                </c:pt>
              </c:numCache>
            </c:numRef>
          </c:val>
        </c:ser>
        <c:ser>
          <c:idx val="47"/>
          <c:order val="47"/>
          <c:tx>
            <c:strRef>
              <c:f>'180'!$AC$202</c:f>
              <c:strCache>
                <c:ptCount val="1"/>
                <c:pt idx="0">
                  <c:v>47</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'180'!$AC$203</c:f>
              <c:numCache>
                <c:formatCode>0.00%</c:formatCode>
                <c:ptCount val="1"/>
                <c:pt idx="0">
                  <c:v>0</c:v>
                </c:pt>
              </c:numCache>
            </c:numRef>
          </c:val>
        </c:ser>
        <c:ser>
          <c:idx val="48"/>
          <c:order val="48"/>
          <c:tx>
            <c:strRef>
              <c:f>'180'!$AC$204</c:f>
              <c:strCache>
                <c:ptCount val="1"/>
                <c:pt idx="0">
                  <c:v>48</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'180'!$AC$205</c:f>
              <c:numCache>
                <c:formatCode>0.00%</c:formatCode>
                <c:ptCount val="1"/>
                <c:pt idx="0">
                  <c:v>0</c:v>
                </c:pt>
              </c:numCache>
            </c:numRef>
          </c:val>
        </c:ser>
        <c:ser>
          <c:idx val="49"/>
          <c:order val="49"/>
          <c:tx>
            <c:strRef>
              <c:f>'180'!$AC$206</c:f>
              <c:strCache>
                <c:ptCount val="1"/>
                <c:pt idx="0">
                  <c:v>49</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'180'!$AC$207</c:f>
              <c:numCache>
                <c:formatCode>0.00%</c:formatCode>
                <c:ptCount val="1"/>
                <c:pt idx="0">
                  <c:v>0</c:v>
                </c:pt>
              </c:numCache>
            </c:numRef>
          </c:val>
        </c:ser>
        <c:ser>
          <c:idx val="50"/>
          <c:order val="50"/>
          <c:tx>
            <c:strRef>
              <c:f>'180'!$AC$208</c:f>
              <c:strCache>
                <c:ptCount val="1"/>
                <c:pt idx="0">
                  <c:v>50</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'180'!$AC$209</c:f>
              <c:numCache>
                <c:formatCode>0.00%</c:formatCode>
                <c:ptCount val="1"/>
                <c:pt idx="0">
                  <c:v>0</c:v>
                </c:pt>
              </c:numCache>
            </c:numRef>
          </c:val>
        </c:ser>
        <c:ser>
          <c:idx val="51"/>
          <c:order val="51"/>
          <c:tx>
            <c:strRef>
              <c:f>'180'!$AC$210</c:f>
              <c:strCache>
                <c:ptCount val="1"/>
                <c:pt idx="0">
                  <c:v>51</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'180'!$AC$211</c:f>
              <c:numCache>
                <c:formatCode>0.00%</c:formatCode>
                <c:ptCount val="1"/>
                <c:pt idx="0">
                  <c:v>0</c:v>
                </c:pt>
              </c:numCache>
            </c:numRef>
          </c:val>
        </c:ser>
        <c:ser>
          <c:idx val="52"/>
          <c:order val="52"/>
          <c:tx>
            <c:strRef>
              <c:f>'180'!$AC$212</c:f>
              <c:strCache>
                <c:ptCount val="1"/>
                <c:pt idx="0">
                  <c:v>52</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'180'!$AC$213</c:f>
              <c:numCache>
                <c:formatCode>0.00%</c:formatCode>
                <c:ptCount val="1"/>
                <c:pt idx="0">
                  <c:v>0</c:v>
                </c:pt>
              </c:numCache>
            </c:numRef>
          </c:val>
        </c:ser>
        <c:ser>
          <c:idx val="53"/>
          <c:order val="53"/>
          <c:tx>
            <c:strRef>
              <c:f>'180'!$AC$214</c:f>
              <c:strCache>
                <c:ptCount val="1"/>
                <c:pt idx="0">
                  <c:v>53</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'180'!$AC$215</c:f>
              <c:numCache>
                <c:formatCode>0.00%</c:formatCode>
                <c:ptCount val="1"/>
                <c:pt idx="0">
                  <c:v>0</c:v>
                </c:pt>
              </c:numCache>
            </c:numRef>
          </c:val>
        </c:ser>
        <c:ser>
          <c:idx val="54"/>
          <c:order val="54"/>
          <c:tx>
            <c:strRef>
              <c:f>'180'!$AC$216</c:f>
              <c:strCache>
                <c:ptCount val="1"/>
                <c:pt idx="0">
                  <c:v>54</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'180'!$AC$217</c:f>
              <c:numCache>
                <c:formatCode>0.00%</c:formatCode>
                <c:ptCount val="1"/>
                <c:pt idx="0">
                  <c:v>0</c:v>
                </c:pt>
              </c:numCache>
            </c:numRef>
          </c:val>
        </c:ser>
        <c:ser>
          <c:idx val="55"/>
          <c:order val="55"/>
          <c:tx>
            <c:strRef>
              <c:f>'180'!$AC$218</c:f>
              <c:strCache>
                <c:ptCount val="1"/>
                <c:pt idx="0">
                  <c:v>55</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'180'!$AC$219</c:f>
              <c:numCache>
                <c:formatCode>0.00%</c:formatCode>
                <c:ptCount val="1"/>
                <c:pt idx="0">
                  <c:v>0</c:v>
                </c:pt>
              </c:numCache>
            </c:numRef>
          </c:val>
        </c:ser>
        <c:ser>
          <c:idx val="56"/>
          <c:order val="56"/>
          <c:tx>
            <c:strRef>
              <c:f>'180'!$AC$220</c:f>
              <c:strCache>
                <c:ptCount val="1"/>
                <c:pt idx="0">
                  <c:v>56</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'180'!$AC$221</c:f>
              <c:numCache>
                <c:formatCode>0.00%</c:formatCode>
                <c:ptCount val="1"/>
                <c:pt idx="0">
                  <c:v>0</c:v>
                </c:pt>
              </c:numCache>
            </c:numRef>
          </c:val>
        </c:ser>
        <c:ser>
          <c:idx val="57"/>
          <c:order val="57"/>
          <c:tx>
            <c:strRef>
              <c:f>'180'!$AC$222</c:f>
              <c:strCache>
                <c:ptCount val="1"/>
                <c:pt idx="0">
                  <c:v>57</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'180'!$AC$223</c:f>
              <c:numCache>
                <c:formatCode>0.00%</c:formatCode>
                <c:ptCount val="1"/>
                <c:pt idx="0">
                  <c:v>0</c:v>
                </c:pt>
              </c:numCache>
            </c:numRef>
          </c:val>
        </c:ser>
        <c:ser>
          <c:idx val="58"/>
          <c:order val="58"/>
          <c:tx>
            <c:strRef>
              <c:f>'180'!$AC$224</c:f>
              <c:strCache>
                <c:ptCount val="1"/>
                <c:pt idx="0">
                  <c:v>58</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'180'!$AC$225</c:f>
              <c:numCache>
                <c:formatCode>0.00%</c:formatCode>
                <c:ptCount val="1"/>
                <c:pt idx="0">
                  <c:v>0</c:v>
                </c:pt>
              </c:numCache>
            </c:numRef>
          </c:val>
        </c:ser>
        <c:ser>
          <c:idx val="59"/>
          <c:order val="59"/>
          <c:tx>
            <c:strRef>
              <c:f>'180'!$AC$226</c:f>
              <c:strCache>
                <c:ptCount val="1"/>
                <c:pt idx="0">
                  <c:v>59</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'180'!$AC$227</c:f>
              <c:numCache>
                <c:formatCode>0.00%</c:formatCode>
                <c:ptCount val="1"/>
                <c:pt idx="0">
                  <c:v>0</c:v>
                </c:pt>
              </c:numCache>
            </c:numRef>
          </c:val>
        </c:ser>
        <c:ser>
          <c:idx val="60"/>
          <c:order val="60"/>
          <c:tx>
            <c:strRef>
              <c:f>'180'!$AC$228</c:f>
              <c:strCache>
                <c:ptCount val="1"/>
                <c:pt idx="0">
                  <c:v>60</c:v>
                </c:pt>
              </c:strCache>
            </c:strRef>
          </c:tx>
          <c:invertIfNegative val="0"/>
          <c:dLbls>
            <c:spPr>
              <a:noFill/>
              <a:ln>
                <a:noFill/>
              </a:ln>
              <a:effectLst/>
            </c:spPr>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'180'!$AC$229</c:f>
              <c:numCache>
                <c:formatCode>0.00%</c:formatCode>
                <c:ptCount val="1"/>
                <c:pt idx="0">
                  <c:v>0</c:v>
                </c:pt>
              </c:numCache>
            </c:numRef>
          </c:val>
        </c:ser>
        <c:dLbls>
          <c:showLegendKey val="0"/>
          <c:showVal val="1"/>
          <c:showCatName val="0"/>
          <c:showSerName val="0"/>
          <c:showPercent val="0"/>
          <c:showBubbleSize val="0"/>
        </c:dLbls>
        <c:gapWidth val="8"/>
        <c:overlap val="-100"/>
        <c:axId val="336754624"/>
        <c:axId val="336754232"/>
      </c:barChart>
      <c:catAx>
        <c:axId val="336754624"/>
        <c:scaling>
          <c:orientation val="minMax"/>
        </c:scaling>
        <c:delete val="1"/>
        <c:axPos val="b"/>
        <c:title>
          <c:tx>
            <c:rich>
              <a:bodyPr/>
              <a:lstStyle/>
              <a:p>
                <a:pPr>
                  <a:defRPr sz="1200"/>
                </a:pPr>
                <a:r>
                  <a:rPr lang="en-US" sz="1200"/>
                  <a:t>Number</a:t>
                </a:r>
                <a:r>
                  <a:rPr lang="en-US" sz="1200" baseline="0"/>
                  <a:t> of Cigarette</a:t>
                </a:r>
                <a:r>
                  <a:rPr lang="en-US" sz="1200"/>
                  <a:t>s/Joints</a:t>
                </a:r>
              </a:p>
            </c:rich>
          </c:tx>
          <c:overlay val="0"/>
        </c:title>
        <c:majorTickMark val="out"/>
        <c:minorTickMark val="none"/>
        <c:tickLblPos val="none"/>
        <c:crossAx val="336754232"/>
        <c:crosses val="autoZero"/>
        <c:auto val="1"/>
        <c:lblAlgn val="ctr"/>
        <c:lblOffset val="100"/>
        <c:noMultiLvlLbl val="0"/>
      </c:catAx>
      <c:valAx>
        <c:axId val="336754232"/>
        <c:scaling>
          <c:orientation val="minMax"/>
          <c:max val="1"/>
          <c:min val="0"/>
        </c:scaling>
        <c:delete val="0"/>
        <c:axPos val="l"/>
        <c:majorGridlines/>
        <c:minorGridlines/>
        <c:title>
          <c:tx>
            <c:rich>
              <a:bodyPr rot="0" vert="wordArtVert"/>
              <a:lstStyle/>
              <a:p>
                <a:pPr>
                  <a:defRPr sz="1500" baseline="0">
                    <a:latin typeface="Arial" pitchFamily="34" charset="0"/>
                  </a:defRPr>
                </a:pPr>
                <a:r>
                  <a:rPr lang="en-US" sz="1500" baseline="0">
                    <a:latin typeface="Arial" pitchFamily="34" charset="0"/>
                  </a:rPr>
                  <a:t>Percentage of Days</a:t>
                </a:r>
              </a:p>
            </c:rich>
          </c:tx>
          <c:overlay val="0"/>
        </c:title>
        <c:numFmt formatCode="0%" sourceLinked="0"/>
        <c:majorTickMark val="none"/>
        <c:minorTickMark val="none"/>
        <c:tickLblPos val="nextTo"/>
        <c:spPr>
          <a:ln w="9525">
            <a:noFill/>
          </a:ln>
        </c:spPr>
        <c:txPr>
          <a:bodyPr/>
          <a:lstStyle/>
          <a:p>
            <a:pPr>
              <a:defRPr sz="1000" baseline="0">
                <a:latin typeface="Arial" pitchFamily="34" charset="0"/>
              </a:defRPr>
            </a:pPr>
            <a:endParaRPr lang="en-US"/>
          </a:p>
        </c:txPr>
        <c:crossAx val="336754624"/>
        <c:crosses val="autoZero"/>
        <c:crossBetween val="between"/>
        <c:majorUnit val="0.1"/>
        <c:minorUnit val="0.05"/>
      </c:valAx>
    </c:plotArea>
    <c:plotVisOnly val="1"/>
    <c:dispBlanksAs val="gap"/>
    <c:showDLblsOverMax val="0"/>
  </c:chart>
  <c:printSettings>
    <c:headerFooter/>
    <c:pageMargins b="0.75000000000000999" l="0.70000000000000195" r="0.70000000000000195" t="0.75000000000000999" header="0.3" footer="0.3"/>
    <c:pageSetup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a:t>Daily Summary Data (360</a:t>
            </a:r>
            <a:r>
              <a:rPr lang="en-US" sz="1000" baseline="0"/>
              <a:t> </a:t>
            </a:r>
            <a:r>
              <a:rPr lang="en-US" sz="1000"/>
              <a:t>days)</a:t>
            </a:r>
          </a:p>
        </c:rich>
      </c:tx>
      <c:layout>
        <c:manualLayout>
          <c:xMode val="edge"/>
          <c:yMode val="edge"/>
          <c:x val="0.43702202665843198"/>
          <c:y val="4.09091199366503E-2"/>
        </c:manualLayout>
      </c:layout>
      <c:overlay val="0"/>
      <c:spPr>
        <a:noFill/>
        <a:ln w="25400">
          <a:noFill/>
        </a:ln>
      </c:spPr>
    </c:title>
    <c:autoTitleDeleted val="0"/>
    <c:view3D>
      <c:rotX val="15"/>
      <c:hPercent val="228"/>
      <c:rotY val="20"/>
      <c:depthPercent val="100"/>
      <c:rAngAx val="1"/>
    </c:view3D>
    <c:floor>
      <c:thickness val="0"/>
      <c:spPr>
        <a:solidFill>
          <a:srgbClr val="EEEEEE"/>
        </a:solidFill>
        <a:ln w="3175">
          <a:solidFill>
            <a:srgbClr val="000000"/>
          </a:solidFill>
          <a:prstDash val="solid"/>
        </a:ln>
      </c:spPr>
    </c:floor>
    <c:sideWall>
      <c:thickness val="0"/>
      <c:spPr>
        <a:solidFill>
          <a:srgbClr val="EEEEEE"/>
        </a:solidFill>
        <a:ln w="12700">
          <a:solidFill>
            <a:srgbClr val="666666"/>
          </a:solidFill>
          <a:prstDash val="solid"/>
        </a:ln>
      </c:spPr>
    </c:sideWall>
    <c:backWall>
      <c:thickness val="0"/>
      <c:spPr>
        <a:solidFill>
          <a:srgbClr val="EEEEEE"/>
        </a:solidFill>
        <a:ln w="12700">
          <a:solidFill>
            <a:srgbClr val="666666"/>
          </a:solidFill>
          <a:prstDash val="solid"/>
        </a:ln>
      </c:spPr>
    </c:backWall>
    <c:plotArea>
      <c:layout>
        <c:manualLayout>
          <c:layoutTarget val="inner"/>
          <c:xMode val="edge"/>
          <c:yMode val="edge"/>
          <c:x val="9.0288232140306804E-2"/>
          <c:y val="0.110458347878928"/>
          <c:w val="0.88725245982925804"/>
          <c:h val="0.70278137646588801"/>
        </c:manualLayout>
      </c:layout>
      <c:bar3DChart>
        <c:barDir val="bar"/>
        <c:grouping val="clustered"/>
        <c:varyColors val="0"/>
        <c:ser>
          <c:idx val="0"/>
          <c:order val="0"/>
          <c:spPr>
            <a:solidFill>
              <a:srgbClr val="799FC4"/>
            </a:solidFill>
            <a:ln w="12700">
              <a:solidFill>
                <a:srgbClr val="000000"/>
              </a:solidFill>
              <a:prstDash val="solid"/>
            </a:ln>
          </c:spPr>
          <c:invertIfNegative val="0"/>
          <c:cat>
            <c:strRef>
              <c:f>'360 Summary Data'!$A$24:$A$30</c:f>
              <c:strCache>
                <c:ptCount val="7"/>
                <c:pt idx="0">
                  <c:v>Sundays</c:v>
                </c:pt>
                <c:pt idx="1">
                  <c:v>Mondays</c:v>
                </c:pt>
                <c:pt idx="2">
                  <c:v>Tuesdays</c:v>
                </c:pt>
                <c:pt idx="3">
                  <c:v>Wednesdays</c:v>
                </c:pt>
                <c:pt idx="4">
                  <c:v>Thursdays</c:v>
                </c:pt>
                <c:pt idx="5">
                  <c:v>Fridays</c:v>
                </c:pt>
                <c:pt idx="6">
                  <c:v>Saturdays</c:v>
                </c:pt>
              </c:strCache>
            </c:strRef>
          </c:cat>
          <c:val>
            <c:numRef>
              <c:f>'360 Summary Data'!$B$24:$B$30</c:f>
              <c:numCache>
                <c:formatCode>0.0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50"/>
        <c:shape val="box"/>
        <c:axId val="476139800"/>
        <c:axId val="264656696"/>
        <c:axId val="0"/>
      </c:bar3DChart>
      <c:catAx>
        <c:axId val="476139800"/>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en-US"/>
          </a:p>
        </c:txPr>
        <c:crossAx val="264656696"/>
        <c:crosses val="autoZero"/>
        <c:auto val="1"/>
        <c:lblAlgn val="ctr"/>
        <c:lblOffset val="100"/>
        <c:tickLblSkip val="1"/>
        <c:tickMarkSkip val="1"/>
        <c:noMultiLvlLbl val="0"/>
      </c:catAx>
      <c:valAx>
        <c:axId val="264656696"/>
        <c:scaling>
          <c:orientation val="minMax"/>
          <c:min val="0"/>
        </c:scaling>
        <c:delete val="0"/>
        <c:axPos val="b"/>
        <c:majorGridlines>
          <c:spPr>
            <a:ln w="3175">
              <a:solidFill>
                <a:srgbClr val="000000"/>
              </a:solidFill>
              <a:prstDash val="solid"/>
            </a:ln>
          </c:spPr>
        </c:majorGridlines>
        <c:minorGridlines/>
        <c:title>
          <c:tx>
            <c:rich>
              <a:bodyPr/>
              <a:lstStyle/>
              <a:p>
                <a:pPr>
                  <a:defRPr sz="1000" b="1" i="0" u="none" strike="noStrike" baseline="0">
                    <a:solidFill>
                      <a:srgbClr val="000000"/>
                    </a:solidFill>
                    <a:latin typeface="Arial"/>
                    <a:ea typeface="Arial"/>
                    <a:cs typeface="Arial"/>
                  </a:defRPr>
                </a:pPr>
                <a:r>
                  <a:rPr lang="en-US" sz="1000" baseline="0"/>
                  <a:t>Cigarettes/Joints</a:t>
                </a:r>
              </a:p>
            </c:rich>
          </c:tx>
          <c:layout>
            <c:manualLayout>
              <c:xMode val="edge"/>
              <c:yMode val="edge"/>
              <c:x val="0.51288109206937404"/>
              <c:y val="0.91363845942614796"/>
            </c:manualLayout>
          </c:layout>
          <c:overlay val="0"/>
          <c:spPr>
            <a:noFill/>
            <a:ln w="25400">
              <a:noFill/>
            </a:ln>
          </c:spPr>
        </c:title>
        <c:numFmt formatCode="0" sourceLinked="0"/>
        <c:majorTickMark val="out"/>
        <c:minorTickMark val="in"/>
        <c:tickLblPos val="nextTo"/>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en-US"/>
          </a:p>
        </c:txPr>
        <c:crossAx val="476139800"/>
        <c:crosses val="autoZero"/>
        <c:crossBetween val="between"/>
        <c:majorUnit val="5"/>
        <c:minorUnit val="2"/>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n-US"/>
    </a:p>
  </c:txPr>
  <c:printSettings>
    <c:headerFooter alignWithMargins="0"/>
    <c:pageMargins b="1" l="0.75000000000001299" r="0.75000000000001299" t="1" header="0.5" footer="0.5"/>
    <c:pageSetup orientation="landscape"/>
  </c:printSettings>
</c:chartSpace>
</file>

<file path=xl/drawings/_rels/drawing12.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9524</xdr:rowOff>
    </xdr:from>
    <xdr:to>
      <xdr:col>13</xdr:col>
      <xdr:colOff>0</xdr:colOff>
      <xdr:row>112</xdr:row>
      <xdr:rowOff>85725</xdr:rowOff>
    </xdr:to>
    <xdr:sp macro="" textlink="">
      <xdr:nvSpPr>
        <xdr:cNvPr id="30728" name="Text Box 8"/>
        <xdr:cNvSpPr txBox="1">
          <a:spLocks noChangeArrowheads="1"/>
        </xdr:cNvSpPr>
      </xdr:nvSpPr>
      <xdr:spPr bwMode="auto">
        <a:xfrm>
          <a:off x="0" y="1590674"/>
          <a:ext cx="9410700" cy="17078326"/>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en-US" sz="1000" b="0" i="0" u="none" strike="noStrike" baseline="0">
              <a:solidFill>
                <a:srgbClr val="000000"/>
              </a:solidFill>
              <a:latin typeface="Verdana"/>
              <a:ea typeface="Verdana"/>
              <a:cs typeface="Verdana"/>
            </a:rPr>
            <a:t>Instructions to Run The Marijuana/Cigarette Timeline Followback Calendar</a:t>
          </a:r>
        </a:p>
        <a:p>
          <a:pPr algn="ctr" rtl="0">
            <a:defRPr sz="1000"/>
          </a:pPr>
          <a:r>
            <a:rPr lang="en-US" sz="1000" b="0" i="0" u="none" strike="noStrike" baseline="0">
              <a:solidFill>
                <a:srgbClr val="000000"/>
              </a:solidFill>
              <a:latin typeface="Verdana"/>
              <a:ea typeface="Verdana"/>
              <a:cs typeface="Verdana"/>
            </a:rPr>
            <a:t>For a PC Computer Using Microsoft Excel 2010</a:t>
          </a:r>
        </a:p>
        <a:p>
          <a:pPr algn="ctr" rtl="0">
            <a:defRPr sz="1000"/>
          </a:pPr>
          <a:r>
            <a:rPr lang="en-US" sz="1000" b="0" i="0" u="none" strike="noStrike" baseline="0">
              <a:solidFill>
                <a:srgbClr val="000000"/>
              </a:solidFill>
              <a:latin typeface="Verdana"/>
              <a:ea typeface="Verdana"/>
              <a:cs typeface="Verdana"/>
            </a:rPr>
            <a:t>*NOTE*</a:t>
          </a:r>
        </a:p>
        <a:p>
          <a:pPr algn="ctr"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It is helpful to create two separate folders. One folder for the original program and its instruction files. The other folder will be for TLFB calendars that have been administered and completed to be saved. These can be labeled, for example, as “TLFB” and “MJ_CIG TLFB Complete” respectively.</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*INSTRUCTIONS*</a:t>
          </a:r>
        </a:p>
        <a:p>
          <a:pPr algn="l" rtl="0">
            <a:defRPr sz="1000"/>
          </a:pPr>
          <a:r>
            <a:rPr lang="en-US" sz="1000" b="0" i="0" u="none" strike="noStrike" baseline="0">
              <a:solidFill>
                <a:srgbClr val="000000"/>
              </a:solidFill>
              <a:latin typeface="Verdana"/>
              <a:ea typeface="Verdana"/>
              <a:cs typeface="Verdana"/>
            </a:rPr>
            <a:t>1. Set up the TLFB 5-10 minutes before session in case of any problems. (The initial times setting up the TLFB may take you longer until you are accustomed to setting it up.)</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Save the TLFB program using the “Save As” option from the File Menu in the top far left corner of Excel using the client’s initials or ID (Note: The title “client” will be used throughout this document and in the TLFB program. It is used interchangeably with titles such as“participant” and “volunteer.”) (Example- For John Smith you would save as TLFB MJ_CIG JS). Using “Save As” in the beginning ensures that if there are any mistakes made to the TLFB program it will not affect the primary TLFB program sheet. DO NOT USE THE “SAVE” OPTION.</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3. On the bottom of the Excel Spreadsheet, there are tabs where you are able to select which TLFB you would like to use (i.e. 30 day, 60 day, 90 day etc.). The different assessment time ranges are labeled 30, 60, 90, 180, and 360 respectively.</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In cell A4 enter in the client’s ID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5. Click on cell B4 and use the arrow to select the client’s gender.</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6. In cell F4 enter the title of the session (Examples- 1, A, BPS etc.).</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7. VERY IMPORTANT: In cell H6, Today’s Date will automatically be entered. In order for Excel to save the file with the correct date, </a:t>
          </a:r>
          <a:r>
            <a:rPr lang="en-US" sz="1000" b="0" i="0" u="none" strike="noStrike" baseline="0">
              <a:solidFill>
                <a:srgbClr val="FF0000"/>
              </a:solidFill>
              <a:latin typeface="Verdana"/>
              <a:ea typeface="Verdana"/>
              <a:cs typeface="Verdana"/>
            </a:rPr>
            <a:t>MANUALLY enter in the same date as displayed</a:t>
          </a:r>
          <a:r>
            <a:rPr lang="en-US" sz="1000" b="0" i="0" u="none" strike="noStrike" baseline="0">
              <a:solidFill>
                <a:srgbClr val="000000"/>
              </a:solidFill>
              <a:latin typeface="Verdana"/>
              <a:ea typeface="Verdana"/>
              <a:cs typeface="Verdana"/>
            </a:rPr>
            <a:t>. For example if today is 11/18/09, type in 11/18/09 in the same cell.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8. VERY IMPORTANT: Follow the same procedure as in #7 for the TLFB Start Date (Example- 11/17/09). (</a:t>
          </a:r>
          <a:r>
            <a:rPr lang="en-US" sz="1000" b="0" i="0" u="none" strike="noStrike" baseline="0">
              <a:solidFill>
                <a:srgbClr val="FF0000"/>
              </a:solidFill>
              <a:latin typeface="Verdana"/>
              <a:ea typeface="Verdana"/>
              <a:cs typeface="Verdana"/>
            </a:rPr>
            <a:t>TLFB Start Date and Today’s Date can be, but will not necessarily be one in the same</a:t>
          </a:r>
          <a:r>
            <a:rPr lang="en-US" sz="1000" b="0" i="0" u="none" strike="noStrike" baseline="0">
              <a:solidFill>
                <a:srgbClr val="000000"/>
              </a:solidFill>
              <a:latin typeface="Verdana"/>
              <a:ea typeface="Verdana"/>
              <a:cs typeface="Verdana"/>
            </a:rPr>
            <a:t>, as explained below.)</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	a. Alternatively, if you are NOT assessing backwards from Today’s Date, enter in the TLFB Start Date which corresponds to 	the day AFTER the last day to be included in your assessment range (Since the TLFB is retrospective; the “start date” is 	defined by the end of the assessment period). The TLFB assesses a time range before, but NOT including, the day of the 	session. (Example- If using the 90 days TLFB, you would enter in the 91st day as the TLFB Start Date. If, on December 15th, 	you wanted to assess from September 30th 90 days backwards to July 3rd, you would enter in the TLFB Start Date as 	October 1st as 10/1/09. In this case, Today’s Date (December 15th ) and TLFB Start Date (October 1st )would not be the 	same. When you are assessing backwards from the 30, 60, 90, 180, or 360 days from Today’s Date then both Today’s Date 	and TLFB Start Date will be the same.)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9. If you are NOT assessing backwards from Today’s Date, enter in the Saturday date that corresponds to the Saturday AFTER the TLFB Start Date. It may be helpful to use a standard calendar to find the correct corresponding Saturday date.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10. </a:t>
          </a:r>
          <a:r>
            <a:rPr lang="en-US" sz="1000" b="1" i="0" u="none" strike="noStrike" baseline="0">
              <a:solidFill>
                <a:srgbClr val="000000"/>
              </a:solidFill>
              <a:latin typeface="Verdana"/>
              <a:ea typeface="Verdana"/>
              <a:cs typeface="Verdana"/>
            </a:rPr>
            <a:t>Darkening and Locking Cells: </a:t>
          </a:r>
          <a:r>
            <a:rPr lang="en-US" sz="1000" b="0" i="0" u="none" strike="noStrike" baseline="0">
              <a:solidFill>
                <a:srgbClr val="000000"/>
              </a:solidFill>
              <a:latin typeface="Verdana"/>
              <a:ea typeface="Verdana"/>
              <a:cs typeface="Verdana"/>
            </a:rPr>
            <a:t>these instructions will explain how to darken and lock the cells 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11. Any date before (not including) the date at the top of the excel document marked “30 Days Back” should be darkened in and locked. Any date after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12. To darken cells, highlight all of the cells you want to darken, select “Home” from the uppermost tabs (this should be the default tab), select the downward facing triangle next to the paintbucket (directly below tab named formulas), and select the color you want to change the cells.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13. To lock cells, highlight all of the cells you want to lock, right click on the cells you want to lock, choose the “format cells” option (has a little sheet will bullet points next to it), select the tab on the far right of the popped-up screen marked “Protection,” and select the checkbox labelled “Locked.”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14. Lastly, you can password protect the sheet so that the user cannot unlock the cells by selecting “Review” in the uppermost tabs, select “Protect Sheet” (the icon has a spreadsheet with a lock next to it), and ONLY select the checkbox labelled “select unlocked cells.” Be sure to enter a password (and reenter it when prompted) before you click “ok.”</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15. Now the TLFB is set up to be used by your client. Click on the bottom tab of the TLFB entitled “Instructions” for your client to read before using. Have your client read the instructions and then click on the appropriate TLFB tab on the bottom. Mention to the client the dates which they will be entering (refer to Steps 7 and 8) and have them complete the TLFB.</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16. Once the client says that he/she is done scroll back up to the top of the TLFB and check cell G6 “Days Entered”. It should say 30,60,90,180,or 360 depending on which TLFB you are using. (Or you could check cell H6 and it should be 0.) If it does not you will have to check to see what is wrong. It could be the client missed entering a day or it could be that the administrator mistakenly locked a cell which should not have been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17. Make sure to Save the file.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18. To print out the TLFB simply click the File Menu (in the top left corner of Excel) and select Print. This will enable you to see how the TLFB will look when printed on your printer. Adjustments may be necessary (by using the select print area function, or changing other settings) in order to ensure the correct layout. Click on the tabs entitled “30 Summary Data” “60 Summary Data” etc. respectively and follow the same print procedure to print those TLFBs.</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Close the file and you are done!</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0.03229</cdr:x>
      <cdr:y>0.97187</cdr:y>
    </cdr:from>
    <cdr:to>
      <cdr:x>0.08575</cdr:x>
      <cdr:y>1</cdr:y>
    </cdr:to>
    <cdr:sp macro="" textlink="">
      <cdr:nvSpPr>
        <cdr:cNvPr id="3" name="TextBox 2"/>
        <cdr:cNvSpPr txBox="1"/>
      </cdr:nvSpPr>
      <cdr:spPr>
        <a:xfrm xmlns:a="http://schemas.openxmlformats.org/drawingml/2006/main">
          <a:off x="552452" y="10858501"/>
          <a:ext cx="914400" cy="314324"/>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en-US"/>
        </a:p>
      </cdr:txBody>
    </cdr:sp>
  </cdr:relSizeAnchor>
</c:userShapes>
</file>

<file path=xl/drawings/drawing11.xml><?xml version="1.0" encoding="utf-8"?>
<xdr:wsDr xmlns:xdr="http://schemas.openxmlformats.org/drawingml/2006/spreadsheetDrawing" xmlns:a="http://schemas.openxmlformats.org/drawingml/2006/main">
  <xdr:twoCellAnchor>
    <xdr:from>
      <xdr:col>6</xdr:col>
      <xdr:colOff>809624</xdr:colOff>
      <xdr:row>8</xdr:row>
      <xdr:rowOff>0</xdr:rowOff>
    </xdr:from>
    <xdr:to>
      <xdr:col>12</xdr:col>
      <xdr:colOff>504824</xdr:colOff>
      <xdr:row>24</xdr:row>
      <xdr:rowOff>400050</xdr:rowOff>
    </xdr:to>
    <xdr:sp macro="" textlink="">
      <xdr:nvSpPr>
        <xdr:cNvPr id="26626" name="Text Box 2"/>
        <xdr:cNvSpPr txBox="1">
          <a:spLocks noChangeArrowheads="1"/>
        </xdr:cNvSpPr>
      </xdr:nvSpPr>
      <xdr:spPr bwMode="auto">
        <a:xfrm>
          <a:off x="5667374" y="2057400"/>
          <a:ext cx="10067925" cy="51816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38100</xdr:colOff>
      <xdr:row>31</xdr:row>
      <xdr:rowOff>19050</xdr:rowOff>
    </xdr:from>
    <xdr:to>
      <xdr:col>3</xdr:col>
      <xdr:colOff>581025</xdr:colOff>
      <xdr:row>55</xdr:row>
      <xdr:rowOff>0</xdr:rowOff>
    </xdr:to>
    <xdr:graphicFrame macro="">
      <xdr:nvGraphicFramePr>
        <xdr:cNvPr id="15363"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58</xdr:row>
      <xdr:rowOff>19050</xdr:rowOff>
    </xdr:from>
    <xdr:to>
      <xdr:col>7</xdr:col>
      <xdr:colOff>666750</xdr:colOff>
      <xdr:row>99</xdr:row>
      <xdr:rowOff>0</xdr:rowOff>
    </xdr:to>
    <xdr:graphicFrame macro="">
      <xdr:nvGraphicFramePr>
        <xdr:cNvPr id="1536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0.03229</cdr:x>
      <cdr:y>0.97187</cdr:y>
    </cdr:from>
    <cdr:to>
      <cdr:x>0.08575</cdr:x>
      <cdr:y>1</cdr:y>
    </cdr:to>
    <cdr:sp macro="" textlink="">
      <cdr:nvSpPr>
        <cdr:cNvPr id="3" name="TextBox 2"/>
        <cdr:cNvSpPr txBox="1"/>
      </cdr:nvSpPr>
      <cdr:spPr>
        <a:xfrm xmlns:a="http://schemas.openxmlformats.org/drawingml/2006/main">
          <a:off x="552452" y="10858501"/>
          <a:ext cx="914400" cy="314324"/>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en-US"/>
        </a:p>
      </cdr:txBody>
    </cdr:sp>
  </cdr:relSizeAnchor>
</c:userShapes>
</file>

<file path=xl/drawings/drawing14.xml><?xml version="1.0" encoding="utf-8"?>
<xdr:wsDr xmlns:xdr="http://schemas.openxmlformats.org/drawingml/2006/spreadsheetDrawing" xmlns:a="http://schemas.openxmlformats.org/drawingml/2006/main">
  <xdr:twoCellAnchor>
    <xdr:from>
      <xdr:col>7</xdr:col>
      <xdr:colOff>0</xdr:colOff>
      <xdr:row>8</xdr:row>
      <xdr:rowOff>0</xdr:rowOff>
    </xdr:from>
    <xdr:to>
      <xdr:col>12</xdr:col>
      <xdr:colOff>419100</xdr:colOff>
      <xdr:row>24</xdr:row>
      <xdr:rowOff>361950</xdr:rowOff>
    </xdr:to>
    <xdr:sp macro="" textlink="">
      <xdr:nvSpPr>
        <xdr:cNvPr id="29698" name="Text Box 2"/>
        <xdr:cNvSpPr txBox="1">
          <a:spLocks noChangeArrowheads="1"/>
        </xdr:cNvSpPr>
      </xdr:nvSpPr>
      <xdr:spPr bwMode="auto">
        <a:xfrm>
          <a:off x="5667375" y="2057400"/>
          <a:ext cx="9982200" cy="51435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28575</xdr:colOff>
      <xdr:row>31</xdr:row>
      <xdr:rowOff>9525</xdr:rowOff>
    </xdr:from>
    <xdr:to>
      <xdr:col>3</xdr:col>
      <xdr:colOff>600075</xdr:colOff>
      <xdr:row>55</xdr:row>
      <xdr:rowOff>38100</xdr:rowOff>
    </xdr:to>
    <xdr:graphicFrame macro="">
      <xdr:nvGraphicFramePr>
        <xdr:cNvPr id="19459"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58</xdr:row>
      <xdr:rowOff>38100</xdr:rowOff>
    </xdr:from>
    <xdr:to>
      <xdr:col>7</xdr:col>
      <xdr:colOff>676275</xdr:colOff>
      <xdr:row>98</xdr:row>
      <xdr:rowOff>152400</xdr:rowOff>
    </xdr:to>
    <xdr:graphicFrame macro="">
      <xdr:nvGraphicFramePr>
        <xdr:cNvPr id="1946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0.03229</cdr:x>
      <cdr:y>0.97187</cdr:y>
    </cdr:from>
    <cdr:to>
      <cdr:x>0.08575</cdr:x>
      <cdr:y>1</cdr:y>
    </cdr:to>
    <cdr:sp macro="" textlink="">
      <cdr:nvSpPr>
        <cdr:cNvPr id="3" name="TextBox 2"/>
        <cdr:cNvSpPr txBox="1"/>
      </cdr:nvSpPr>
      <cdr:spPr>
        <a:xfrm xmlns:a="http://schemas.openxmlformats.org/drawingml/2006/main">
          <a:off x="552452" y="10858501"/>
          <a:ext cx="914400" cy="314324"/>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en-US"/>
        </a:p>
      </cdr:txBody>
    </cdr:sp>
  </cdr:relSizeAnchor>
</c:userShapes>
</file>

<file path=xl/drawings/drawing2.xml><?xml version="1.0" encoding="utf-8"?>
<xdr:wsDr xmlns:xdr="http://schemas.openxmlformats.org/drawingml/2006/spreadsheetDrawing" xmlns:a="http://schemas.openxmlformats.org/drawingml/2006/main">
  <xdr:twoCellAnchor>
    <xdr:from>
      <xdr:col>6</xdr:col>
      <xdr:colOff>809624</xdr:colOff>
      <xdr:row>7</xdr:row>
      <xdr:rowOff>257174</xdr:rowOff>
    </xdr:from>
    <xdr:to>
      <xdr:col>12</xdr:col>
      <xdr:colOff>523875</xdr:colOff>
      <xdr:row>24</xdr:row>
      <xdr:rowOff>438150</xdr:rowOff>
    </xdr:to>
    <xdr:sp macro="" textlink="">
      <xdr:nvSpPr>
        <xdr:cNvPr id="19465" name="Text Box 9"/>
        <xdr:cNvSpPr txBox="1">
          <a:spLocks noChangeArrowheads="1"/>
        </xdr:cNvSpPr>
      </xdr:nvSpPr>
      <xdr:spPr bwMode="auto">
        <a:xfrm>
          <a:off x="5667374" y="2057399"/>
          <a:ext cx="10086976" cy="5257801"/>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30</xdr:row>
      <xdr:rowOff>142875</xdr:rowOff>
    </xdr:from>
    <xdr:to>
      <xdr:col>3</xdr:col>
      <xdr:colOff>180975</xdr:colOff>
      <xdr:row>54</xdr:row>
      <xdr:rowOff>123825</xdr:rowOff>
    </xdr:to>
    <xdr:graphicFrame macro="">
      <xdr:nvGraphicFramePr>
        <xdr:cNvPr id="3075"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57</xdr:row>
      <xdr:rowOff>0</xdr:rowOff>
    </xdr:from>
    <xdr:to>
      <xdr:col>8</xdr:col>
      <xdr:colOff>9525</xdr:colOff>
      <xdr:row>98</xdr:row>
      <xdr:rowOff>142875</xdr:rowOff>
    </xdr:to>
    <xdr:graphicFrame macro="">
      <xdr:nvGraphicFramePr>
        <xdr:cNvPr id="307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0.03229</cdr:x>
      <cdr:y>0.97187</cdr:y>
    </cdr:from>
    <cdr:to>
      <cdr:x>0.08575</cdr:x>
      <cdr:y>1</cdr:y>
    </cdr:to>
    <cdr:sp macro="" textlink="">
      <cdr:nvSpPr>
        <cdr:cNvPr id="3" name="TextBox 2"/>
        <cdr:cNvSpPr txBox="1"/>
      </cdr:nvSpPr>
      <cdr:spPr>
        <a:xfrm xmlns:a="http://schemas.openxmlformats.org/drawingml/2006/main">
          <a:off x="552452" y="10858501"/>
          <a:ext cx="914400" cy="314324"/>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en-US"/>
        </a:p>
      </cdr:txBody>
    </cdr:sp>
  </cdr:relSizeAnchor>
</c:userShapes>
</file>

<file path=xl/drawings/drawing5.xml><?xml version="1.0" encoding="utf-8"?>
<xdr:wsDr xmlns:xdr="http://schemas.openxmlformats.org/drawingml/2006/spreadsheetDrawing" xmlns:a="http://schemas.openxmlformats.org/drawingml/2006/main">
  <xdr:twoCellAnchor>
    <xdr:from>
      <xdr:col>7</xdr:col>
      <xdr:colOff>0</xdr:colOff>
      <xdr:row>8</xdr:row>
      <xdr:rowOff>0</xdr:rowOff>
    </xdr:from>
    <xdr:to>
      <xdr:col>12</xdr:col>
      <xdr:colOff>400050</xdr:colOff>
      <xdr:row>24</xdr:row>
      <xdr:rowOff>428625</xdr:rowOff>
    </xdr:to>
    <xdr:sp macro="" textlink="">
      <xdr:nvSpPr>
        <xdr:cNvPr id="22530" name="Text Box 2"/>
        <xdr:cNvSpPr txBox="1">
          <a:spLocks noChangeArrowheads="1"/>
        </xdr:cNvSpPr>
      </xdr:nvSpPr>
      <xdr:spPr bwMode="auto">
        <a:xfrm>
          <a:off x="5667375" y="2057400"/>
          <a:ext cx="9963150" cy="52101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38100</xdr:colOff>
      <xdr:row>31</xdr:row>
      <xdr:rowOff>0</xdr:rowOff>
    </xdr:from>
    <xdr:to>
      <xdr:col>3</xdr:col>
      <xdr:colOff>438150</xdr:colOff>
      <xdr:row>54</xdr:row>
      <xdr:rowOff>142875</xdr:rowOff>
    </xdr:to>
    <xdr:graphicFrame macro="">
      <xdr:nvGraphicFramePr>
        <xdr:cNvPr id="7171"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58</xdr:row>
      <xdr:rowOff>38100</xdr:rowOff>
    </xdr:from>
    <xdr:to>
      <xdr:col>7</xdr:col>
      <xdr:colOff>676275</xdr:colOff>
      <xdr:row>98</xdr:row>
      <xdr:rowOff>152400</xdr:rowOff>
    </xdr:to>
    <xdr:graphicFrame macro="">
      <xdr:nvGraphicFramePr>
        <xdr:cNvPr id="717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0.03229</cdr:x>
      <cdr:y>0.97187</cdr:y>
    </cdr:from>
    <cdr:to>
      <cdr:x>0.08575</cdr:x>
      <cdr:y>1</cdr:y>
    </cdr:to>
    <cdr:sp macro="" textlink="">
      <cdr:nvSpPr>
        <cdr:cNvPr id="3" name="TextBox 2"/>
        <cdr:cNvSpPr txBox="1"/>
      </cdr:nvSpPr>
      <cdr:spPr>
        <a:xfrm xmlns:a="http://schemas.openxmlformats.org/drawingml/2006/main">
          <a:off x="552452" y="10858501"/>
          <a:ext cx="914400" cy="314324"/>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en-US"/>
        </a:p>
      </cdr:txBody>
    </cdr:sp>
  </cdr:relSizeAnchor>
</c:userShapes>
</file>

<file path=xl/drawings/drawing8.xml><?xml version="1.0" encoding="utf-8"?>
<xdr:wsDr xmlns:xdr="http://schemas.openxmlformats.org/drawingml/2006/spreadsheetDrawing" xmlns:a="http://schemas.openxmlformats.org/drawingml/2006/main">
  <xdr:twoCellAnchor>
    <xdr:from>
      <xdr:col>6</xdr:col>
      <xdr:colOff>809624</xdr:colOff>
      <xdr:row>8</xdr:row>
      <xdr:rowOff>0</xdr:rowOff>
    </xdr:from>
    <xdr:to>
      <xdr:col>12</xdr:col>
      <xdr:colOff>466724</xdr:colOff>
      <xdr:row>24</xdr:row>
      <xdr:rowOff>390525</xdr:rowOff>
    </xdr:to>
    <xdr:sp macro="" textlink="">
      <xdr:nvSpPr>
        <xdr:cNvPr id="17421" name="Text Box 13"/>
        <xdr:cNvSpPr txBox="1">
          <a:spLocks noChangeArrowheads="1"/>
        </xdr:cNvSpPr>
      </xdr:nvSpPr>
      <xdr:spPr bwMode="auto">
        <a:xfrm>
          <a:off x="5667374" y="2057400"/>
          <a:ext cx="10029825" cy="5114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38100</xdr:colOff>
      <xdr:row>30</xdr:row>
      <xdr:rowOff>152400</xdr:rowOff>
    </xdr:from>
    <xdr:to>
      <xdr:col>3</xdr:col>
      <xdr:colOff>447675</xdr:colOff>
      <xdr:row>54</xdr:row>
      <xdr:rowOff>133350</xdr:rowOff>
    </xdr:to>
    <xdr:graphicFrame macro="">
      <xdr:nvGraphicFramePr>
        <xdr:cNvPr id="1126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58</xdr:row>
      <xdr:rowOff>19050</xdr:rowOff>
    </xdr:from>
    <xdr:to>
      <xdr:col>7</xdr:col>
      <xdr:colOff>676275</xdr:colOff>
      <xdr:row>98</xdr:row>
      <xdr:rowOff>142875</xdr:rowOff>
    </xdr:to>
    <xdr:graphicFrame macro="">
      <xdr:nvGraphicFramePr>
        <xdr:cNvPr id="1126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showGridLines="0" tabSelected="1" topLeftCell="A37" workbookViewId="0">
      <selection activeCell="N1" sqref="N1:N1048576"/>
    </sheetView>
  </sheetViews>
  <sheetFormatPr defaultColWidth="8.75" defaultRowHeight="12.75"/>
  <cols>
    <col min="8" max="8" width="13.625" customWidth="1"/>
    <col min="13" max="13" width="9" customWidth="1"/>
  </cols>
  <sheetData>
    <row r="1" spans="1:13" ht="36" customHeight="1">
      <c r="A1" s="221" t="s">
        <v>129</v>
      </c>
      <c r="B1" s="221"/>
      <c r="C1" s="221"/>
      <c r="D1" s="221"/>
      <c r="E1" s="221"/>
      <c r="F1" s="221"/>
      <c r="G1" s="221"/>
      <c r="H1" s="221"/>
      <c r="I1" s="221"/>
      <c r="J1" s="221"/>
      <c r="K1" s="221"/>
      <c r="L1" s="221"/>
      <c r="M1" s="221"/>
    </row>
    <row r="2" spans="1:13" ht="12.75" customHeight="1">
      <c r="A2" s="81"/>
      <c r="B2" s="81"/>
      <c r="C2" s="81"/>
      <c r="D2" s="81"/>
      <c r="E2" s="81"/>
      <c r="F2" s="81"/>
      <c r="G2" s="81"/>
      <c r="H2" s="81"/>
      <c r="I2" s="101"/>
      <c r="J2" s="101"/>
      <c r="K2" s="101"/>
      <c r="L2" s="101"/>
      <c r="M2" s="101"/>
    </row>
    <row r="3" spans="1:13" ht="18.75" customHeight="1">
      <c r="A3" s="222" t="s">
        <v>130</v>
      </c>
      <c r="B3" s="222"/>
      <c r="C3" s="222"/>
      <c r="D3" s="222"/>
      <c r="E3" s="222"/>
      <c r="F3" s="222"/>
      <c r="G3" s="222"/>
      <c r="H3" s="222"/>
      <c r="I3" s="222"/>
      <c r="J3" s="222"/>
      <c r="K3" s="222"/>
      <c r="L3" s="222"/>
      <c r="M3" s="222"/>
    </row>
    <row r="4" spans="1:13" ht="15.75" customHeight="1">
      <c r="A4" s="223" t="s">
        <v>156</v>
      </c>
      <c r="B4" s="223"/>
      <c r="C4" s="223"/>
      <c r="D4" s="223"/>
      <c r="E4" s="223"/>
      <c r="F4" s="223"/>
      <c r="G4" s="223"/>
      <c r="H4" s="223"/>
      <c r="I4" s="223"/>
      <c r="J4" s="223"/>
      <c r="K4" s="223"/>
      <c r="L4" s="223"/>
      <c r="M4" s="223"/>
    </row>
    <row r="5" spans="1:13" ht="12.75" customHeight="1">
      <c r="A5" s="81"/>
      <c r="B5" s="81"/>
      <c r="C5" s="81"/>
      <c r="D5" s="81"/>
      <c r="E5" s="81"/>
      <c r="F5" s="81"/>
      <c r="G5" s="81"/>
      <c r="H5" s="81"/>
      <c r="I5" s="101"/>
      <c r="J5" s="101"/>
      <c r="K5" s="101"/>
      <c r="L5" s="101"/>
      <c r="M5" s="101"/>
    </row>
    <row r="6" spans="1:13" ht="15.75" customHeight="1">
      <c r="A6" s="224" t="s">
        <v>163</v>
      </c>
      <c r="B6" s="224"/>
      <c r="C6" s="224"/>
      <c r="D6" s="224"/>
      <c r="E6" s="224"/>
      <c r="F6" s="224"/>
      <c r="G6" s="224"/>
      <c r="H6" s="224"/>
      <c r="I6" s="224"/>
      <c r="J6" s="224"/>
      <c r="K6" s="224"/>
      <c r="L6" s="224"/>
      <c r="M6" s="224"/>
    </row>
  </sheetData>
  <mergeCells count="4">
    <mergeCell ref="A1:M1"/>
    <mergeCell ref="A3:M3"/>
    <mergeCell ref="A4:M4"/>
    <mergeCell ref="A6:M6"/>
  </mergeCell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5"/>
  <sheetViews>
    <sheetView showGridLines="0" workbookViewId="0">
      <selection activeCell="D1" sqref="D1"/>
    </sheetView>
  </sheetViews>
  <sheetFormatPr defaultColWidth="8.75" defaultRowHeight="12.75"/>
  <cols>
    <col min="1" max="1" width="43" customWidth="1"/>
    <col min="2" max="2" width="13.375" customWidth="1"/>
    <col min="3" max="3" width="38" customWidth="1"/>
    <col min="4" max="4" width="20.375" customWidth="1"/>
    <col min="5" max="5" width="15.625" bestFit="1" customWidth="1"/>
  </cols>
  <sheetData>
    <row r="1" spans="1:5">
      <c r="A1" s="102" t="s">
        <v>155</v>
      </c>
      <c r="B1" s="103">
        <f ca="1">'180'!H6</f>
        <v>42339</v>
      </c>
      <c r="D1" s="20"/>
      <c r="E1" s="20"/>
    </row>
    <row r="2" spans="1:5" ht="15.75" thickBot="1">
      <c r="A2" s="231" t="s">
        <v>167</v>
      </c>
      <c r="B2" s="231"/>
      <c r="C2" s="231"/>
      <c r="D2" s="20"/>
      <c r="E2" s="20"/>
    </row>
    <row r="3" spans="1:5" ht="13.5" thickBot="1">
      <c r="A3" s="238" t="s">
        <v>168</v>
      </c>
      <c r="B3" s="239"/>
      <c r="C3" s="163" t="str">
        <f>'180'!A2</f>
        <v xml:space="preserve">CANNABIS: Marijuana, Hashish, Hash oil </v>
      </c>
      <c r="D3" s="20"/>
      <c r="E3" s="20"/>
    </row>
    <row r="4" spans="1:5">
      <c r="D4" s="20"/>
      <c r="E4" s="20"/>
    </row>
    <row r="5" spans="1:5" ht="15">
      <c r="A5" s="232" t="s">
        <v>170</v>
      </c>
      <c r="B5" s="233"/>
      <c r="C5" s="39">
        <f>SUM('180'!S10:S88)</f>
        <v>0</v>
      </c>
      <c r="D5" s="20"/>
      <c r="E5" s="20"/>
    </row>
    <row r="6" spans="1:5">
      <c r="A6" s="2"/>
      <c r="B6" s="2"/>
      <c r="C6" s="3"/>
      <c r="D6" s="20"/>
      <c r="E6" s="20"/>
    </row>
    <row r="7" spans="1:5" ht="15">
      <c r="A7" s="234" t="s">
        <v>181</v>
      </c>
      <c r="B7" s="235"/>
      <c r="C7" s="39">
        <f>SUM('180'!V10:V88)</f>
        <v>0</v>
      </c>
      <c r="D7" s="20"/>
      <c r="E7" s="20"/>
    </row>
    <row r="8" spans="1:5">
      <c r="A8" s="2"/>
      <c r="B8" s="2"/>
      <c r="C8" s="3"/>
      <c r="D8" s="20"/>
      <c r="E8" s="20"/>
    </row>
    <row r="9" spans="1:5" ht="15">
      <c r="A9" s="236" t="s">
        <v>172</v>
      </c>
      <c r="B9" s="237"/>
      <c r="C9" s="167">
        <f>C7/180</f>
        <v>0</v>
      </c>
      <c r="D9" s="20"/>
      <c r="E9" s="20"/>
    </row>
    <row r="10" spans="1:5">
      <c r="A10" s="2"/>
      <c r="B10" s="2"/>
      <c r="C10" s="3"/>
      <c r="D10" s="20"/>
      <c r="E10" s="20"/>
    </row>
    <row r="11" spans="1:5" ht="15">
      <c r="A11" s="232" t="s">
        <v>173</v>
      </c>
      <c r="B11" s="233"/>
      <c r="C11" s="41" t="e">
        <f>C5/C7</f>
        <v>#DIV/0!</v>
      </c>
      <c r="D11" s="20"/>
      <c r="E11" s="20"/>
    </row>
    <row r="12" spans="1:5">
      <c r="A12" s="2"/>
      <c r="B12" s="2"/>
      <c r="C12" s="3"/>
      <c r="D12" s="20"/>
      <c r="E12" s="20"/>
    </row>
    <row r="13" spans="1:5" ht="15">
      <c r="A13" s="232" t="s">
        <v>174</v>
      </c>
      <c r="B13" s="233"/>
      <c r="C13" s="166">
        <f>C5/180</f>
        <v>0</v>
      </c>
      <c r="D13" s="20"/>
      <c r="E13" s="20"/>
    </row>
    <row r="14" spans="1:5">
      <c r="A14" s="2"/>
      <c r="B14" s="2"/>
      <c r="C14" s="3"/>
      <c r="D14" s="20"/>
      <c r="E14" s="20"/>
    </row>
    <row r="15" spans="1:5" ht="15">
      <c r="A15" s="232" t="s">
        <v>119</v>
      </c>
      <c r="B15" s="233"/>
      <c r="C15" s="39">
        <f>SUM('180'!T10:T88)</f>
        <v>0</v>
      </c>
      <c r="D15" s="20"/>
      <c r="E15" s="20"/>
    </row>
    <row r="16" spans="1:5">
      <c r="A16" s="2"/>
      <c r="B16" s="2"/>
      <c r="C16" s="3"/>
      <c r="D16" s="20"/>
      <c r="E16" s="20"/>
    </row>
    <row r="17" spans="1:5" ht="15">
      <c r="A17" s="232" t="s">
        <v>175</v>
      </c>
      <c r="B17" s="233"/>
      <c r="C17" s="166">
        <f>C5*2</f>
        <v>0</v>
      </c>
      <c r="D17" s="21"/>
      <c r="E17" s="21"/>
    </row>
    <row r="18" spans="1:5">
      <c r="A18" s="20"/>
      <c r="B18" s="20"/>
      <c r="C18" s="20"/>
      <c r="D18" s="19"/>
      <c r="E18" s="19"/>
    </row>
    <row r="19" spans="1:5" ht="15">
      <c r="A19" s="240" t="s">
        <v>176</v>
      </c>
      <c r="B19" s="241"/>
      <c r="C19" s="63">
        <f>MAX('180'!A10:G10,'180'!A13:G13,'180'!A16:G16,'180'!A19:G19,'180'!A22:G22,'180'!A25:G25,'180'!A28:G28,'180'!A31:G31,'180'!A34:G34,'180'!A37:G37,'180'!A40:G40,'180'!A43:G43,'180'!A46:G46,'180'!A49:G49,'180'!A52:G52,'180'!A55:G55,'180'!A58:G58,'180'!A61:G61,'180'!A64:G64,'180'!A67:G67,'180'!A70:G70,'180'!A73:G73,'180'!A76:G76,'180'!A79:G79,'180'!A82:G82,'180'!A85:G85,'180'!A88:G88)</f>
        <v>0</v>
      </c>
      <c r="D19" s="19"/>
      <c r="E19" s="19"/>
    </row>
    <row r="20" spans="1:5">
      <c r="A20" s="21"/>
      <c r="B20" s="21"/>
      <c r="C20" s="21"/>
    </row>
    <row r="21" spans="1:5" ht="15">
      <c r="A21" s="236" t="s">
        <v>177</v>
      </c>
      <c r="B21" s="237"/>
      <c r="C21" s="168">
        <f>(C5*7)/180</f>
        <v>0</v>
      </c>
    </row>
    <row r="22" spans="1:5" ht="13.5" thickBot="1">
      <c r="A22" s="19"/>
      <c r="B22" s="19"/>
      <c r="C22" s="19"/>
    </row>
    <row r="23" spans="1:5" ht="38.25">
      <c r="A23" s="51" t="s">
        <v>71</v>
      </c>
      <c r="B23" s="165" t="s">
        <v>178</v>
      </c>
      <c r="C23" s="20"/>
    </row>
    <row r="24" spans="1:5">
      <c r="A24" s="52" t="s">
        <v>67</v>
      </c>
      <c r="B24" s="198">
        <f>SUM('180'!A10,'180'!A13,'180'!A16,'180'!A19,'180'!A22,'180'!A25,'180'!A28,'180'!A31,'180'!A34,'180'!A37,'180'!A40,'180'!A43,'180'!A46,'180'!A49,'180'!A52,'180'!A55,'180'!A58,'180'!A61,'180'!A64,'180'!A67,'180'!A70,'180'!A73,'180'!A76,'180'!A79,'180'!A82,'180'!A85,'180'!A88)</f>
        <v>0</v>
      </c>
      <c r="C24" s="20"/>
    </row>
    <row r="25" spans="1:5">
      <c r="A25" s="52" t="s">
        <v>104</v>
      </c>
      <c r="B25" s="198">
        <f>SUM('180'!B10,'180'!B13,'180'!B16,'180'!B19,'180'!B22,'180'!B25,'180'!B28,'180'!B31,'180'!B34,'180'!B37,'180'!B40,'180'!B43,'180'!B46,'180'!B49,'180'!B52,'180'!B55,'180'!B58,'180'!B61,'180'!B64,'180'!B67,'180'!B70,'180'!B73,'180'!B76,'180'!B79,'180'!B82,'180'!B85,'180'!B88)</f>
        <v>0</v>
      </c>
      <c r="C25" s="20"/>
    </row>
    <row r="26" spans="1:5">
      <c r="A26" s="52" t="s">
        <v>105</v>
      </c>
      <c r="B26" s="198">
        <f>SUM('180'!C10,'180'!C13,'180'!C16,'180'!C19,'180'!C22,'180'!C25,'180'!C28,'180'!C31,'180'!C34,'180'!C37,'180'!C40,'180'!C43,'180'!C46,'180'!C49,'180'!C52,'180'!C55,'180'!C58,'180'!C61,'180'!C64,'180'!C67,'180'!C70,'180'!C73,'180'!C76,'180'!C79,'180'!C82,'180'!C85,'180'!C88)</f>
        <v>0</v>
      </c>
      <c r="C26" s="20"/>
    </row>
    <row r="27" spans="1:5">
      <c r="A27" s="52" t="s">
        <v>106</v>
      </c>
      <c r="B27" s="198">
        <f>SUM('180'!D10,'180'!D13,'180'!D16,'180'!D19,'180'!D22,'180'!D25,'180'!D28,'180'!D31,'180'!D34,'180'!D37,'180'!D40,'180'!D43,'180'!D46,'180'!D49,'180'!D52,'180'!D55,'180'!D58,'180'!D61,'180'!D64,'180'!D64,'180'!D67,'180'!D70,'180'!D73,'180'!D76,'180'!D79,'180'!D82,'180'!D85,'180'!D88)</f>
        <v>0</v>
      </c>
      <c r="C27" s="20"/>
    </row>
    <row r="28" spans="1:5">
      <c r="A28" s="52" t="s">
        <v>107</v>
      </c>
      <c r="B28" s="198">
        <f>SUM('180'!E10,'180'!E13,'180'!E16,'180'!E19,'180'!E22,'180'!E25,'180'!E28,'180'!E31,'180'!E34,'180'!E37,'180'!E40,'180'!E43,'180'!E46,'180'!E49,'180'!E52,'180'!E55,'180'!E58,'180'!E61,'180'!E64,'180'!E67,'180'!E70,'180'!E73,'180'!E76,'180'!E79,'180'!E82,'180'!E85,'180'!E88)</f>
        <v>0</v>
      </c>
      <c r="C28" s="20"/>
    </row>
    <row r="29" spans="1:5">
      <c r="A29" s="52" t="s">
        <v>108</v>
      </c>
      <c r="B29" s="198">
        <f>SUM('180'!F10,'180'!F13,'180'!F16,'180'!F19,'180'!F22,'180'!F25,'180'!F28,'180'!F31,'180'!F34,'180'!F37,'180'!F40,'180'!F43,'180'!F46,'180'!F49,'180'!F52,'180'!F55,'180'!F58,'180'!F61,'180'!F64,'180'!F67,'180'!F70,'180'!F73,'180'!F76,'180'!F79,'180'!F82,'180'!F85,'180'!F88)</f>
        <v>0</v>
      </c>
      <c r="C29" s="20"/>
      <c r="D29" s="20"/>
      <c r="E29" s="20"/>
    </row>
    <row r="30" spans="1:5" ht="13.5" thickBot="1">
      <c r="A30" s="54" t="s">
        <v>109</v>
      </c>
      <c r="B30" s="199">
        <f>SUM('180'!G10,'180'!G13,'180'!G16,'180'!G19,'180'!G22,'180'!G25,'180'!G28,'180'!G31,'180'!G34,'180'!G37,'180'!G40,'180'!G43,'180'!G46,'180'!G49,'180'!G52,'180'!G55,'180'!G58,'180'!G61,'180'!G64,'180'!G67,'180'!G70,'180'!G73,'180'!G76,'180'!G79,'180'!G82,'180'!G85,'180'!G88)</f>
        <v>0</v>
      </c>
      <c r="C30" s="20"/>
      <c r="D30" s="20"/>
      <c r="E30" s="20"/>
    </row>
    <row r="31" spans="1:5">
      <c r="A31" s="20"/>
      <c r="B31" s="20"/>
      <c r="C31" s="20"/>
      <c r="D31" s="20"/>
      <c r="E31" s="20"/>
    </row>
    <row r="32" spans="1:5">
      <c r="A32" s="20"/>
      <c r="B32" s="20"/>
      <c r="C32" s="20"/>
      <c r="D32" s="20"/>
      <c r="E32" s="20"/>
    </row>
    <row r="33" spans="1:5">
      <c r="A33" s="20"/>
      <c r="B33" s="20"/>
      <c r="C33" s="20"/>
      <c r="D33" s="20"/>
      <c r="E33" s="20"/>
    </row>
    <row r="34" spans="1:5">
      <c r="A34" s="20"/>
      <c r="B34" s="20"/>
      <c r="C34" s="20"/>
      <c r="D34" s="20"/>
      <c r="E34" s="20"/>
    </row>
    <row r="35" spans="1:5">
      <c r="A35" s="20"/>
      <c r="B35" s="20"/>
      <c r="C35" s="20"/>
      <c r="D35" s="20"/>
      <c r="E35" s="20"/>
    </row>
    <row r="36" spans="1:5">
      <c r="A36" s="20"/>
      <c r="B36" s="20"/>
      <c r="C36" s="20"/>
      <c r="D36" s="20"/>
      <c r="E36" s="20"/>
    </row>
    <row r="85" spans="1:5">
      <c r="A85" s="20"/>
      <c r="B85" s="20"/>
      <c r="C85" s="20"/>
      <c r="D85" s="20"/>
      <c r="E85" s="20"/>
    </row>
  </sheetData>
  <mergeCells count="11">
    <mergeCell ref="A2:C2"/>
    <mergeCell ref="A5:B5"/>
    <mergeCell ref="A7:B7"/>
    <mergeCell ref="A9:B9"/>
    <mergeCell ref="A11:B11"/>
    <mergeCell ref="A15:B15"/>
    <mergeCell ref="A3:B3"/>
    <mergeCell ref="A17:B17"/>
    <mergeCell ref="A19:B19"/>
    <mergeCell ref="A21:B21"/>
    <mergeCell ref="A13:B13"/>
  </mergeCells>
  <pageMargins left="0.7" right="0.7" top="0.75" bottom="0.75" header="0.3" footer="0.3"/>
  <pageSetup scale="71" fitToHeight="4" orientation="portrait"/>
  <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334"/>
  <sheetViews>
    <sheetView showGridLines="0" workbookViewId="0">
      <pane ySplit="7" topLeftCell="A8" activePane="bottomLeft" state="frozenSplit"/>
      <selection pane="bottomLeft" activeCell="J6" sqref="J6"/>
    </sheetView>
  </sheetViews>
  <sheetFormatPr defaultColWidth="8.75" defaultRowHeight="12.75"/>
  <cols>
    <col min="1" max="2" width="10.625" style="4" customWidth="1"/>
    <col min="3" max="3" width="10.875" style="4" customWidth="1"/>
    <col min="4" max="7" width="10.625" style="4" customWidth="1"/>
    <col min="8" max="8" width="25.75" style="4" customWidth="1"/>
    <col min="9" max="9" width="25.875" style="4" bestFit="1" customWidth="1"/>
    <col min="10" max="10" width="24.75" style="4" customWidth="1"/>
    <col min="11" max="11" width="20.25" style="4" customWidth="1"/>
    <col min="12" max="12" width="28.875" style="4" bestFit="1" customWidth="1"/>
    <col min="13" max="15" width="10.125" style="4" customWidth="1"/>
    <col min="16" max="18" width="8.75" style="4"/>
    <col min="19" max="19" width="16" style="4" bestFit="1" customWidth="1"/>
    <col min="20" max="20" width="24.875" style="4" bestFit="1" customWidth="1"/>
    <col min="21" max="21" width="20.875" style="4" bestFit="1" customWidth="1"/>
    <col min="22" max="22" width="27.75" style="4" bestFit="1" customWidth="1"/>
    <col min="23" max="16384" width="8.75" style="4"/>
  </cols>
  <sheetData>
    <row r="1" spans="1:36" customFormat="1" ht="15.75" thickBot="1">
      <c r="A1" s="155" t="s">
        <v>169</v>
      </c>
      <c r="B1" s="156"/>
      <c r="C1" s="157"/>
      <c r="D1" s="157"/>
      <c r="E1" s="158"/>
      <c r="F1" s="157"/>
      <c r="G1" s="157"/>
      <c r="H1" s="159"/>
      <c r="I1" s="4"/>
      <c r="J1" s="136" t="s">
        <v>160</v>
      </c>
      <c r="K1" s="6"/>
      <c r="L1" s="6"/>
      <c r="M1" s="6"/>
      <c r="N1" s="6"/>
      <c r="O1" s="6"/>
      <c r="P1" s="7"/>
      <c r="Q1" s="7"/>
      <c r="R1" s="7"/>
      <c r="T1" s="5"/>
      <c r="U1" s="5"/>
      <c r="V1" s="5"/>
      <c r="W1" s="5"/>
      <c r="X1" s="200" t="s">
        <v>70</v>
      </c>
      <c r="AF1" s="5"/>
      <c r="AG1" s="5"/>
      <c r="AH1" s="5"/>
      <c r="AI1" s="5"/>
      <c r="AJ1" s="5"/>
    </row>
    <row r="2" spans="1:36" customFormat="1" ht="13.5" thickBot="1">
      <c r="A2" s="228" t="s">
        <v>166</v>
      </c>
      <c r="B2" s="229"/>
      <c r="C2" s="229"/>
      <c r="D2" s="229"/>
      <c r="E2" s="229"/>
      <c r="F2" s="229"/>
      <c r="G2" s="229"/>
      <c r="H2" s="230"/>
      <c r="I2" s="4"/>
      <c r="J2" s="119">
        <f ca="1">D4+1</f>
        <v>41979</v>
      </c>
      <c r="K2" s="6"/>
      <c r="L2" s="6"/>
      <c r="M2" s="6"/>
      <c r="N2" s="6"/>
      <c r="O2" s="6"/>
      <c r="P2" s="7"/>
      <c r="Q2" s="7"/>
      <c r="R2" s="7"/>
      <c r="T2" s="5"/>
      <c r="U2" s="5"/>
      <c r="V2" s="5"/>
      <c r="W2" s="5"/>
      <c r="X2" s="200" t="s">
        <v>165</v>
      </c>
      <c r="AF2" s="5"/>
      <c r="AG2" s="5"/>
      <c r="AH2" s="5"/>
      <c r="AI2" s="5"/>
      <c r="AJ2" s="5"/>
    </row>
    <row r="3" spans="1:36" ht="32.25" customHeight="1">
      <c r="A3" s="45" t="s">
        <v>23</v>
      </c>
      <c r="B3" s="46" t="s">
        <v>102</v>
      </c>
      <c r="C3" s="47" t="s">
        <v>154</v>
      </c>
      <c r="D3" s="65" t="s">
        <v>128</v>
      </c>
      <c r="E3" s="37" t="s">
        <v>114</v>
      </c>
      <c r="F3" s="46" t="s">
        <v>143</v>
      </c>
      <c r="G3" s="49" t="s">
        <v>21</v>
      </c>
      <c r="H3" s="122" t="s">
        <v>112</v>
      </c>
      <c r="I3" s="123" t="s">
        <v>113</v>
      </c>
      <c r="J3" s="137" t="s">
        <v>161</v>
      </c>
      <c r="X3" s="220" t="s">
        <v>166</v>
      </c>
    </row>
    <row r="4" spans="1:36" ht="14.25" customHeight="1" thickBot="1">
      <c r="A4" s="111">
        <v>1</v>
      </c>
      <c r="B4" s="109" t="s">
        <v>103</v>
      </c>
      <c r="C4" s="110">
        <f ca="1">H6-1</f>
        <v>42338</v>
      </c>
      <c r="D4" s="28">
        <f ca="1">C4-360</f>
        <v>41978</v>
      </c>
      <c r="E4" s="121">
        <f ca="1">C4+A333</f>
        <v>42343</v>
      </c>
      <c r="F4" s="111"/>
      <c r="G4" s="34">
        <f>SUM(W10:W166)</f>
        <v>0</v>
      </c>
      <c r="H4" s="124">
        <f>360-G4</f>
        <v>360</v>
      </c>
      <c r="I4" s="123" t="str">
        <f>IF(H4=0,"Complete","Not Complete Yet")</f>
        <v>Not Complete Yet</v>
      </c>
      <c r="J4" s="120">
        <f ca="1">C4</f>
        <v>42338</v>
      </c>
    </row>
    <row r="5" spans="1:36" ht="6.75" customHeight="1">
      <c r="B5" s="85">
        <f>IF(B4="Male",1,2)</f>
        <v>1</v>
      </c>
    </row>
    <row r="6" spans="1:36" ht="19.5" customHeight="1" thickBot="1">
      <c r="A6" s="225" t="s">
        <v>127</v>
      </c>
      <c r="B6" s="225"/>
      <c r="C6" s="225"/>
      <c r="D6" s="225"/>
      <c r="E6" s="225"/>
      <c r="F6" s="225"/>
      <c r="G6" s="225"/>
      <c r="H6" s="144">
        <f ca="1">TODAY()</f>
        <v>42339</v>
      </c>
      <c r="I6" s="125" t="s">
        <v>162</v>
      </c>
    </row>
    <row r="7" spans="1:36" s="33" customFormat="1" ht="15.75" customHeight="1" thickBot="1">
      <c r="A7" s="139" t="s">
        <v>146</v>
      </c>
      <c r="B7" s="139" t="s">
        <v>147</v>
      </c>
      <c r="C7" s="140" t="s">
        <v>148</v>
      </c>
      <c r="D7" s="139" t="s">
        <v>149</v>
      </c>
      <c r="E7" s="140" t="s">
        <v>150</v>
      </c>
      <c r="F7" s="139" t="s">
        <v>151</v>
      </c>
      <c r="G7" s="141" t="s">
        <v>152</v>
      </c>
      <c r="H7" s="95"/>
      <c r="I7" s="38"/>
      <c r="J7" s="32"/>
    </row>
    <row r="8" spans="1:36" ht="20.25" customHeight="1">
      <c r="A8" s="127">
        <f t="shared" ref="A8:F8" ca="1" si="0">B8-1</f>
        <v>41973</v>
      </c>
      <c r="B8" s="127">
        <f t="shared" ca="1" si="0"/>
        <v>41974</v>
      </c>
      <c r="C8" s="128">
        <f t="shared" ca="1" si="0"/>
        <v>41975</v>
      </c>
      <c r="D8" s="127">
        <f t="shared" ca="1" si="0"/>
        <v>41976</v>
      </c>
      <c r="E8" s="127">
        <f t="shared" ca="1" si="0"/>
        <v>41977</v>
      </c>
      <c r="F8" s="127">
        <f t="shared" ca="1" si="0"/>
        <v>41978</v>
      </c>
      <c r="G8" s="129">
        <f ca="1">A11-1</f>
        <v>41979</v>
      </c>
      <c r="H8" s="226" t="s">
        <v>153</v>
      </c>
      <c r="I8" s="227"/>
      <c r="J8" s="227"/>
      <c r="M8" s="8"/>
      <c r="N8" s="8"/>
      <c r="O8" s="8"/>
      <c r="P8" s="8"/>
      <c r="Q8" s="8"/>
      <c r="R8" s="86"/>
      <c r="S8" s="104" t="s">
        <v>115</v>
      </c>
      <c r="T8" s="105" t="s">
        <v>116</v>
      </c>
      <c r="U8" s="105" t="s">
        <v>117</v>
      </c>
      <c r="V8" s="105" t="s">
        <v>118</v>
      </c>
      <c r="W8" s="105" t="s">
        <v>20</v>
      </c>
      <c r="X8" s="86"/>
      <c r="Y8" s="8"/>
    </row>
    <row r="9" spans="1:36" ht="12.75" customHeight="1">
      <c r="A9" s="130"/>
      <c r="B9" s="131"/>
      <c r="C9" s="132"/>
      <c r="D9" s="131"/>
      <c r="E9" s="133"/>
      <c r="F9" s="130"/>
      <c r="G9" s="130"/>
      <c r="H9" s="94"/>
      <c r="M9" s="8"/>
      <c r="N9" s="8"/>
      <c r="O9" s="8"/>
      <c r="P9" s="8"/>
      <c r="Q9" s="8"/>
      <c r="R9" s="86"/>
      <c r="S9" s="86"/>
      <c r="T9" s="86"/>
      <c r="U9" s="86"/>
      <c r="V9" s="86"/>
      <c r="W9" s="86"/>
      <c r="X9" s="86"/>
      <c r="Y9" s="8"/>
    </row>
    <row r="10" spans="1:36" ht="39.75" customHeight="1">
      <c r="A10" s="154"/>
      <c r="B10" s="50"/>
      <c r="C10" s="50"/>
      <c r="D10" s="50"/>
      <c r="E10" s="50"/>
      <c r="F10" s="50"/>
      <c r="G10" s="92"/>
      <c r="H10" s="94"/>
      <c r="M10" s="8"/>
      <c r="N10" s="8"/>
      <c r="O10" s="8"/>
      <c r="P10" s="8"/>
      <c r="Q10" s="8"/>
      <c r="R10" s="86"/>
      <c r="S10" s="87">
        <f>SUM(A10:G10)</f>
        <v>0</v>
      </c>
      <c r="T10" s="87">
        <f>COUNTIF(A10:G10,"0")</f>
        <v>0</v>
      </c>
      <c r="U10" s="88">
        <f>(IF(B5=1,COUNTIF(A10:G10,"&gt;4"),COUNTIF(A10:G10,"&gt;=4")))</f>
        <v>0</v>
      </c>
      <c r="V10" s="88">
        <f>COUNTIF(A10:G10,"&gt;0")</f>
        <v>0</v>
      </c>
      <c r="W10" s="88">
        <f>T10+V10</f>
        <v>0</v>
      </c>
      <c r="X10" s="86"/>
      <c r="Y10" s="8"/>
    </row>
    <row r="11" spans="1:36" ht="20.25" customHeight="1">
      <c r="A11" s="135">
        <f t="shared" ref="A11:F11" ca="1" si="1">B11-1</f>
        <v>41980</v>
      </c>
      <c r="B11" s="135">
        <f t="shared" ca="1" si="1"/>
        <v>41981</v>
      </c>
      <c r="C11" s="135">
        <f t="shared" ca="1" si="1"/>
        <v>41982</v>
      </c>
      <c r="D11" s="135">
        <f t="shared" ca="1" si="1"/>
        <v>41983</v>
      </c>
      <c r="E11" s="135">
        <f t="shared" ca="1" si="1"/>
        <v>41984</v>
      </c>
      <c r="F11" s="135">
        <f t="shared" ca="1" si="1"/>
        <v>41985</v>
      </c>
      <c r="G11" s="145">
        <f ca="1">A14-1</f>
        <v>41986</v>
      </c>
      <c r="H11" s="93"/>
      <c r="M11" s="8"/>
      <c r="N11" s="8"/>
      <c r="O11" s="8"/>
      <c r="P11" s="192"/>
      <c r="Q11" s="192"/>
      <c r="R11" s="90"/>
      <c r="S11" s="86"/>
      <c r="T11" s="86"/>
      <c r="U11" s="106"/>
      <c r="V11" s="106"/>
      <c r="W11" s="106"/>
      <c r="X11" s="86"/>
      <c r="Y11" s="8"/>
    </row>
    <row r="12" spans="1:36" ht="12.75" customHeight="1">
      <c r="A12" s="130"/>
      <c r="B12" s="131"/>
      <c r="C12" s="132"/>
      <c r="D12" s="131"/>
      <c r="E12" s="133"/>
      <c r="F12" s="130"/>
      <c r="G12" s="130"/>
      <c r="H12" s="94"/>
      <c r="M12" s="8"/>
      <c r="N12" s="8"/>
      <c r="O12" s="8"/>
      <c r="P12" s="8"/>
      <c r="Q12" s="8"/>
      <c r="R12" s="86"/>
      <c r="S12" s="86"/>
      <c r="T12" s="86"/>
      <c r="U12" s="88"/>
      <c r="V12" s="88"/>
      <c r="W12" s="108"/>
      <c r="X12" s="86"/>
      <c r="Y12" s="8"/>
    </row>
    <row r="13" spans="1:36" ht="39.75" customHeight="1">
      <c r="A13" s="50"/>
      <c r="B13" s="50"/>
      <c r="C13" s="50"/>
      <c r="D13" s="50"/>
      <c r="E13" s="50"/>
      <c r="F13" s="50"/>
      <c r="G13" s="92"/>
      <c r="H13" s="94"/>
      <c r="M13" s="8"/>
      <c r="N13" s="8"/>
      <c r="O13" s="8"/>
      <c r="P13" s="8"/>
      <c r="Q13" s="8"/>
      <c r="R13" s="86"/>
      <c r="S13" s="87">
        <f>SUM(A13:G13)</f>
        <v>0</v>
      </c>
      <c r="T13" s="87">
        <f>COUNTIF(A13:G13,"0")</f>
        <v>0</v>
      </c>
      <c r="U13" s="88">
        <f>(IF(B5=1,COUNTIF(A13:G13,"&gt;4"),COUNTIF(A13:G13,"&gt;=4")))</f>
        <v>0</v>
      </c>
      <c r="V13" s="88">
        <f>COUNTIF(A13:G13,"&gt;0")</f>
        <v>0</v>
      </c>
      <c r="W13" s="88">
        <f>T13+V13</f>
        <v>0</v>
      </c>
      <c r="X13" s="86"/>
      <c r="Y13" s="8"/>
    </row>
    <row r="14" spans="1:36" ht="20.25" customHeight="1">
      <c r="A14" s="135">
        <f t="shared" ref="A14:F14" ca="1" si="2">B14-1</f>
        <v>41987</v>
      </c>
      <c r="B14" s="135">
        <f t="shared" ca="1" si="2"/>
        <v>41988</v>
      </c>
      <c r="C14" s="135">
        <f t="shared" ca="1" si="2"/>
        <v>41989</v>
      </c>
      <c r="D14" s="135">
        <f t="shared" ca="1" si="2"/>
        <v>41990</v>
      </c>
      <c r="E14" s="138">
        <f t="shared" ca="1" si="2"/>
        <v>41991</v>
      </c>
      <c r="F14" s="135">
        <f t="shared" ca="1" si="2"/>
        <v>41992</v>
      </c>
      <c r="G14" s="145">
        <f ca="1">A17-1</f>
        <v>41993</v>
      </c>
      <c r="H14" s="93"/>
      <c r="M14" s="8"/>
      <c r="N14" s="8"/>
      <c r="O14" s="8"/>
      <c r="P14" s="8"/>
      <c r="Q14" s="8"/>
      <c r="R14" s="86"/>
      <c r="S14" s="105"/>
      <c r="T14" s="105"/>
      <c r="U14" s="88"/>
      <c r="V14" s="88"/>
      <c r="W14" s="85"/>
      <c r="X14" s="86"/>
      <c r="Y14" s="8"/>
    </row>
    <row r="15" spans="1:36">
      <c r="A15" s="130"/>
      <c r="B15" s="133"/>
      <c r="C15" s="132"/>
      <c r="D15" s="131"/>
      <c r="E15" s="133"/>
      <c r="F15" s="131"/>
      <c r="G15" s="130"/>
      <c r="H15" s="94"/>
      <c r="M15" s="8"/>
      <c r="N15" s="8"/>
      <c r="O15" s="8"/>
      <c r="P15" s="8"/>
      <c r="Q15" s="8"/>
      <c r="R15" s="86"/>
      <c r="S15" s="86"/>
      <c r="T15" s="86"/>
      <c r="U15" s="106"/>
      <c r="V15" s="106"/>
      <c r="W15" s="86"/>
      <c r="X15" s="86"/>
      <c r="Y15" s="8"/>
    </row>
    <row r="16" spans="1:36" ht="39.75" customHeight="1">
      <c r="A16" s="50"/>
      <c r="B16" s="50"/>
      <c r="C16" s="50"/>
      <c r="D16" s="50"/>
      <c r="E16" s="50"/>
      <c r="F16" s="50"/>
      <c r="G16" s="92"/>
      <c r="H16" s="94"/>
      <c r="M16" s="8"/>
      <c r="N16" s="8"/>
      <c r="O16" s="8"/>
      <c r="P16" s="8"/>
      <c r="Q16" s="8"/>
      <c r="R16" s="86"/>
      <c r="S16" s="87">
        <f>SUM(A16:G16)</f>
        <v>0</v>
      </c>
      <c r="T16" s="87">
        <f>COUNTIF(A16:G16,"0")</f>
        <v>0</v>
      </c>
      <c r="U16" s="88">
        <f>(IF(B5=1,COUNTIF(A16:G16,"&gt;4"),COUNTIF(A16:G16,"&gt;=4")))</f>
        <v>0</v>
      </c>
      <c r="V16" s="88">
        <f>COUNTIF(A16:G16,"&gt;0")</f>
        <v>0</v>
      </c>
      <c r="W16" s="88">
        <f>T16+V16</f>
        <v>0</v>
      </c>
      <c r="X16" s="86"/>
      <c r="Y16" s="8"/>
    </row>
    <row r="17" spans="1:25" ht="20.25" customHeight="1">
      <c r="A17" s="135">
        <f t="shared" ref="A17:F17" ca="1" si="3">B17-1</f>
        <v>41994</v>
      </c>
      <c r="B17" s="135">
        <f t="shared" ca="1" si="3"/>
        <v>41995</v>
      </c>
      <c r="C17" s="135">
        <f t="shared" ca="1" si="3"/>
        <v>41996</v>
      </c>
      <c r="D17" s="135">
        <f t="shared" ca="1" si="3"/>
        <v>41997</v>
      </c>
      <c r="E17" s="135">
        <f t="shared" ca="1" si="3"/>
        <v>41998</v>
      </c>
      <c r="F17" s="135">
        <f t="shared" ca="1" si="3"/>
        <v>41999</v>
      </c>
      <c r="G17" s="145">
        <f ca="1">A20-1</f>
        <v>42000</v>
      </c>
      <c r="H17" s="93"/>
      <c r="M17" s="8"/>
      <c r="N17" s="8"/>
      <c r="O17" s="8"/>
      <c r="P17" s="8"/>
      <c r="Q17" s="8"/>
      <c r="R17" s="86"/>
      <c r="S17" s="86"/>
      <c r="T17" s="105"/>
      <c r="U17" s="106"/>
      <c r="V17" s="106"/>
      <c r="W17" s="85"/>
      <c r="X17" s="86"/>
      <c r="Y17" s="8"/>
    </row>
    <row r="18" spans="1:25" ht="12.75" customHeight="1">
      <c r="A18" s="133"/>
      <c r="B18" s="133"/>
      <c r="C18" s="132"/>
      <c r="D18" s="131"/>
      <c r="E18" s="133"/>
      <c r="F18" s="131"/>
      <c r="G18" s="130"/>
      <c r="H18" s="93"/>
      <c r="M18" s="8"/>
      <c r="N18" s="8"/>
      <c r="O18" s="8"/>
      <c r="P18" s="8"/>
      <c r="Q18" s="8"/>
      <c r="R18" s="86"/>
      <c r="S18" s="86"/>
      <c r="T18" s="86"/>
      <c r="U18" s="88"/>
      <c r="V18" s="88"/>
      <c r="W18" s="88"/>
      <c r="X18" s="86"/>
      <c r="Y18" s="8"/>
    </row>
    <row r="19" spans="1:25" ht="39.75" customHeight="1">
      <c r="A19" s="50"/>
      <c r="B19" s="50"/>
      <c r="C19" s="50"/>
      <c r="D19" s="50"/>
      <c r="E19" s="50"/>
      <c r="F19" s="50"/>
      <c r="G19" s="92"/>
      <c r="H19" s="93"/>
      <c r="M19" s="8"/>
      <c r="N19" s="8"/>
      <c r="O19" s="8"/>
      <c r="P19" s="8"/>
      <c r="Q19" s="8"/>
      <c r="R19" s="86"/>
      <c r="S19" s="87">
        <f>SUM(A19:G19)</f>
        <v>0</v>
      </c>
      <c r="T19" s="87">
        <f>COUNTIF(A19:G19,"0")</f>
        <v>0</v>
      </c>
      <c r="U19" s="88">
        <f>(IF(B5=1,COUNTIF(A19:G19,"&gt;4"),COUNTIF(A19:G19,"&gt;=4")))</f>
        <v>0</v>
      </c>
      <c r="V19" s="88">
        <f>COUNTIF(A19:G19,"&gt;0")</f>
        <v>0</v>
      </c>
      <c r="W19" s="88">
        <f>T19+V19</f>
        <v>0</v>
      </c>
      <c r="X19" s="86"/>
      <c r="Y19" s="8"/>
    </row>
    <row r="20" spans="1:25" ht="20.25" customHeight="1">
      <c r="A20" s="135">
        <f t="shared" ref="A20:F20" ca="1" si="4">B20-1</f>
        <v>42001</v>
      </c>
      <c r="B20" s="135">
        <f t="shared" ca="1" si="4"/>
        <v>42002</v>
      </c>
      <c r="C20" s="135">
        <f t="shared" ca="1" si="4"/>
        <v>42003</v>
      </c>
      <c r="D20" s="135">
        <f t="shared" ca="1" si="4"/>
        <v>42004</v>
      </c>
      <c r="E20" s="135">
        <f t="shared" ca="1" si="4"/>
        <v>42005</v>
      </c>
      <c r="F20" s="135">
        <f t="shared" ca="1" si="4"/>
        <v>42006</v>
      </c>
      <c r="G20" s="145">
        <f ca="1">A23-1</f>
        <v>42007</v>
      </c>
      <c r="H20" s="93"/>
      <c r="M20" s="8"/>
      <c r="N20" s="8"/>
      <c r="O20" s="8"/>
      <c r="P20" s="8"/>
      <c r="Q20" s="8"/>
      <c r="R20" s="86"/>
      <c r="S20" s="105"/>
      <c r="T20" s="105"/>
      <c r="U20" s="88"/>
      <c r="V20" s="88"/>
      <c r="W20" s="88"/>
      <c r="X20" s="86"/>
      <c r="Y20" s="8"/>
    </row>
    <row r="21" spans="1:25" ht="12.75" customHeight="1">
      <c r="A21" s="133"/>
      <c r="B21" s="133"/>
      <c r="C21" s="132"/>
      <c r="D21" s="131"/>
      <c r="E21" s="133"/>
      <c r="F21" s="131"/>
      <c r="G21" s="130"/>
      <c r="H21" s="93"/>
      <c r="M21" s="8"/>
      <c r="N21" s="8"/>
      <c r="O21" s="8"/>
      <c r="P21" s="8"/>
      <c r="Q21" s="8"/>
      <c r="R21" s="86"/>
      <c r="S21" s="86"/>
      <c r="T21" s="86"/>
      <c r="U21" s="86"/>
      <c r="V21" s="86"/>
      <c r="W21" s="85"/>
      <c r="X21" s="86"/>
      <c r="Y21" s="8"/>
    </row>
    <row r="22" spans="1:25" ht="39.75" customHeight="1">
      <c r="A22" s="50"/>
      <c r="B22" s="50"/>
      <c r="C22" s="50"/>
      <c r="D22" s="50"/>
      <c r="E22" s="50"/>
      <c r="F22" s="50"/>
      <c r="G22" s="92"/>
      <c r="H22" s="93"/>
      <c r="M22" s="8"/>
      <c r="N22" s="8"/>
      <c r="O22" s="8"/>
      <c r="P22" s="8"/>
      <c r="Q22" s="8"/>
      <c r="R22" s="86"/>
      <c r="S22" s="87">
        <f>SUM(A22:G22)</f>
        <v>0</v>
      </c>
      <c r="T22" s="87">
        <f>COUNTIF(A22:G22,"0")</f>
        <v>0</v>
      </c>
      <c r="U22" s="88">
        <f>(IF(B5=1,COUNTIF(A22:G22,"&gt;4"),COUNTIF(A22:G22,"&gt;=4")))</f>
        <v>0</v>
      </c>
      <c r="V22" s="88">
        <f>COUNTIF(A22:G22,"&gt;0")</f>
        <v>0</v>
      </c>
      <c r="W22" s="88">
        <f>T22+V22</f>
        <v>0</v>
      </c>
      <c r="X22" s="86"/>
      <c r="Y22" s="8"/>
    </row>
    <row r="23" spans="1:25" ht="20.25" customHeight="1">
      <c r="A23" s="135">
        <f t="shared" ref="A23:F23" ca="1" si="5">B23-1</f>
        <v>42008</v>
      </c>
      <c r="B23" s="135">
        <f t="shared" ca="1" si="5"/>
        <v>42009</v>
      </c>
      <c r="C23" s="135">
        <f t="shared" ca="1" si="5"/>
        <v>42010</v>
      </c>
      <c r="D23" s="135">
        <f t="shared" ca="1" si="5"/>
        <v>42011</v>
      </c>
      <c r="E23" s="135">
        <f t="shared" ca="1" si="5"/>
        <v>42012</v>
      </c>
      <c r="F23" s="135">
        <f t="shared" ca="1" si="5"/>
        <v>42013</v>
      </c>
      <c r="G23" s="145">
        <f ca="1">A26-1</f>
        <v>42014</v>
      </c>
      <c r="H23" s="93"/>
      <c r="M23" s="8"/>
      <c r="N23" s="8"/>
      <c r="O23" s="8"/>
      <c r="P23" s="8"/>
      <c r="Q23" s="8"/>
      <c r="R23" s="86"/>
      <c r="S23" s="86"/>
      <c r="T23" s="105"/>
      <c r="U23" s="86"/>
      <c r="V23" s="86"/>
      <c r="W23" s="86"/>
      <c r="X23" s="86"/>
      <c r="Y23" s="8"/>
    </row>
    <row r="24" spans="1:25" ht="12.75" customHeight="1">
      <c r="A24" s="133"/>
      <c r="B24" s="133"/>
      <c r="C24" s="132"/>
      <c r="D24" s="131"/>
      <c r="E24" s="133"/>
      <c r="F24" s="131"/>
      <c r="G24" s="130"/>
      <c r="H24" s="93"/>
      <c r="M24" s="8"/>
      <c r="N24" s="8"/>
      <c r="O24" s="8"/>
      <c r="P24" s="8"/>
      <c r="Q24" s="8"/>
      <c r="R24" s="86"/>
      <c r="S24" s="86"/>
      <c r="T24" s="86"/>
      <c r="U24" s="86"/>
      <c r="V24" s="86"/>
      <c r="W24" s="86"/>
      <c r="X24" s="86"/>
      <c r="Y24" s="8"/>
    </row>
    <row r="25" spans="1:25" ht="39.75" customHeight="1">
      <c r="A25" s="50"/>
      <c r="B25" s="50"/>
      <c r="C25" s="50"/>
      <c r="D25" s="50"/>
      <c r="E25" s="50"/>
      <c r="F25" s="50"/>
      <c r="G25" s="92"/>
      <c r="H25" s="93"/>
      <c r="M25" s="8"/>
      <c r="N25" s="8"/>
      <c r="O25" s="8"/>
      <c r="P25" s="8"/>
      <c r="Q25" s="8"/>
      <c r="R25" s="86"/>
      <c r="S25" s="87">
        <f>SUM(A25:G25)</f>
        <v>0</v>
      </c>
      <c r="T25" s="87">
        <f>COUNTIF(A25:G25,"0")</f>
        <v>0</v>
      </c>
      <c r="U25" s="88">
        <f>(IF(B5=1,COUNTIF(A25:G25,"&gt;4"),COUNTIF(A25:G25,"&gt;=4")))</f>
        <v>0</v>
      </c>
      <c r="V25" s="88">
        <f>COUNTIF(A25:G25,"&gt;0")</f>
        <v>0</v>
      </c>
      <c r="W25" s="88">
        <f>T25+V25</f>
        <v>0</v>
      </c>
      <c r="X25" s="86"/>
      <c r="Y25" s="8"/>
    </row>
    <row r="26" spans="1:25" ht="20.25" customHeight="1">
      <c r="A26" s="135">
        <f t="shared" ref="A26:F26" ca="1" si="6">B26-1</f>
        <v>42015</v>
      </c>
      <c r="B26" s="135">
        <f t="shared" ca="1" si="6"/>
        <v>42016</v>
      </c>
      <c r="C26" s="135">
        <f t="shared" ca="1" si="6"/>
        <v>42017</v>
      </c>
      <c r="D26" s="135">
        <f t="shared" ca="1" si="6"/>
        <v>42018</v>
      </c>
      <c r="E26" s="135">
        <f t="shared" ca="1" si="6"/>
        <v>42019</v>
      </c>
      <c r="F26" s="135">
        <f t="shared" ca="1" si="6"/>
        <v>42020</v>
      </c>
      <c r="G26" s="145">
        <f ca="1">A29-1</f>
        <v>42021</v>
      </c>
      <c r="H26" s="93"/>
      <c r="M26" s="8"/>
      <c r="N26" s="8"/>
      <c r="O26" s="8"/>
      <c r="P26" s="8"/>
      <c r="Q26" s="8"/>
      <c r="R26" s="86"/>
      <c r="S26" s="86"/>
      <c r="T26" s="86"/>
      <c r="U26" s="86"/>
      <c r="V26" s="86"/>
      <c r="W26" s="86"/>
      <c r="X26" s="86"/>
      <c r="Y26" s="8"/>
    </row>
    <row r="27" spans="1:25" ht="12.75" customHeight="1">
      <c r="A27" s="133"/>
      <c r="B27" s="133"/>
      <c r="C27" s="132"/>
      <c r="D27" s="131"/>
      <c r="E27" s="133"/>
      <c r="F27" s="131"/>
      <c r="G27" s="130"/>
      <c r="H27" s="93"/>
      <c r="M27" s="8"/>
      <c r="N27" s="8"/>
      <c r="O27" s="8"/>
      <c r="P27" s="8"/>
      <c r="Q27" s="8"/>
      <c r="R27" s="86"/>
      <c r="S27" s="86"/>
      <c r="T27" s="86"/>
      <c r="U27" s="86"/>
      <c r="V27" s="86"/>
      <c r="W27" s="86"/>
      <c r="X27" s="86"/>
      <c r="Y27" s="8"/>
    </row>
    <row r="28" spans="1:25" ht="39.75" customHeight="1">
      <c r="A28" s="50"/>
      <c r="B28" s="50"/>
      <c r="C28" s="50"/>
      <c r="D28" s="50"/>
      <c r="E28" s="50"/>
      <c r="F28" s="50"/>
      <c r="G28" s="92"/>
      <c r="H28" s="93"/>
      <c r="M28" s="8"/>
      <c r="N28" s="8"/>
      <c r="O28" s="8"/>
      <c r="P28" s="8"/>
      <c r="Q28" s="8"/>
      <c r="R28" s="86"/>
      <c r="S28" s="87">
        <f>SUM(A28:G28)</f>
        <v>0</v>
      </c>
      <c r="T28" s="87">
        <f>COUNTIF(A28:G28,"0")</f>
        <v>0</v>
      </c>
      <c r="U28" s="88">
        <f>(IF(B5=1,COUNTIF(A28:G28,"&gt;4"),COUNTIF(A28:G28,"&gt;=4")))</f>
        <v>0</v>
      </c>
      <c r="V28" s="88">
        <f>COUNTIF(A28:G28,"&gt;0")</f>
        <v>0</v>
      </c>
      <c r="W28" s="88">
        <f>T28+V28</f>
        <v>0</v>
      </c>
      <c r="X28" s="86"/>
      <c r="Y28" s="8"/>
    </row>
    <row r="29" spans="1:25" ht="20.25" customHeight="1">
      <c r="A29" s="135">
        <f t="shared" ref="A29:F29" ca="1" si="7">B29-1</f>
        <v>42022</v>
      </c>
      <c r="B29" s="135">
        <f t="shared" ca="1" si="7"/>
        <v>42023</v>
      </c>
      <c r="C29" s="138">
        <f t="shared" ca="1" si="7"/>
        <v>42024</v>
      </c>
      <c r="D29" s="135">
        <f t="shared" ca="1" si="7"/>
        <v>42025</v>
      </c>
      <c r="E29" s="135">
        <f t="shared" ca="1" si="7"/>
        <v>42026</v>
      </c>
      <c r="F29" s="135">
        <f t="shared" ca="1" si="7"/>
        <v>42027</v>
      </c>
      <c r="G29" s="145">
        <f ca="1">A32-1</f>
        <v>42028</v>
      </c>
      <c r="H29" s="93"/>
      <c r="M29" s="8"/>
      <c r="N29" s="8"/>
      <c r="O29" s="8"/>
      <c r="P29" s="8"/>
      <c r="Q29" s="8"/>
      <c r="R29" s="86"/>
      <c r="S29" s="86"/>
      <c r="T29" s="86"/>
      <c r="U29" s="86"/>
      <c r="V29" s="86"/>
      <c r="W29" s="86"/>
      <c r="X29" s="86"/>
      <c r="Y29" s="8"/>
    </row>
    <row r="30" spans="1:25" ht="12.75" customHeight="1">
      <c r="A30" s="133"/>
      <c r="B30" s="133"/>
      <c r="C30" s="132"/>
      <c r="D30" s="131"/>
      <c r="E30" s="133"/>
      <c r="F30" s="131"/>
      <c r="G30" s="130"/>
      <c r="H30" s="93"/>
      <c r="M30" s="8"/>
      <c r="N30" s="8"/>
      <c r="O30" s="8"/>
      <c r="P30" s="8"/>
      <c r="Q30" s="8"/>
      <c r="R30" s="86"/>
      <c r="S30" s="86"/>
      <c r="T30" s="86"/>
      <c r="U30" s="86"/>
      <c r="V30" s="86"/>
      <c r="W30" s="86"/>
      <c r="X30" s="86"/>
      <c r="Y30" s="8"/>
    </row>
    <row r="31" spans="1:25" ht="39.75" customHeight="1">
      <c r="A31" s="50"/>
      <c r="B31" s="50"/>
      <c r="C31" s="50"/>
      <c r="D31" s="50"/>
      <c r="E31" s="50"/>
      <c r="F31" s="50"/>
      <c r="G31" s="92"/>
      <c r="H31" s="93"/>
      <c r="M31" s="8"/>
      <c r="N31" s="8"/>
      <c r="O31" s="8"/>
      <c r="P31" s="8"/>
      <c r="Q31" s="8"/>
      <c r="R31" s="86"/>
      <c r="S31" s="87">
        <f>SUM(A31:G31)</f>
        <v>0</v>
      </c>
      <c r="T31" s="87">
        <f>COUNTIF(A31:G31,"0")</f>
        <v>0</v>
      </c>
      <c r="U31" s="88">
        <f>(IF(B5=1,COUNTIF(A31:G31,"&gt;4"),COUNTIF(A31:G31,"&gt;=4")))</f>
        <v>0</v>
      </c>
      <c r="V31" s="88">
        <f>COUNTIF(A31:G31,"&gt;0")</f>
        <v>0</v>
      </c>
      <c r="W31" s="88">
        <f>T31+V31</f>
        <v>0</v>
      </c>
      <c r="X31" s="86"/>
      <c r="Y31" s="8"/>
    </row>
    <row r="32" spans="1:25" ht="20.25" customHeight="1">
      <c r="A32" s="135">
        <f t="shared" ref="A32:F32" ca="1" si="8">B32-1</f>
        <v>42029</v>
      </c>
      <c r="B32" s="135">
        <f t="shared" ca="1" si="8"/>
        <v>42030</v>
      </c>
      <c r="C32" s="138">
        <f t="shared" ca="1" si="8"/>
        <v>42031</v>
      </c>
      <c r="D32" s="135">
        <f t="shared" ca="1" si="8"/>
        <v>42032</v>
      </c>
      <c r="E32" s="135">
        <f t="shared" ca="1" si="8"/>
        <v>42033</v>
      </c>
      <c r="F32" s="135">
        <f t="shared" ca="1" si="8"/>
        <v>42034</v>
      </c>
      <c r="G32" s="145">
        <f ca="1">A35-1</f>
        <v>42035</v>
      </c>
      <c r="H32" s="93"/>
      <c r="M32" s="8"/>
      <c r="N32" s="8"/>
      <c r="O32" s="8"/>
      <c r="P32" s="8"/>
      <c r="Q32" s="8"/>
      <c r="R32" s="86"/>
      <c r="S32" s="86"/>
      <c r="T32" s="86"/>
      <c r="U32" s="86"/>
      <c r="V32" s="86"/>
      <c r="W32" s="86"/>
      <c r="X32" s="86"/>
      <c r="Y32" s="8"/>
    </row>
    <row r="33" spans="1:25" ht="12.75" customHeight="1">
      <c r="A33" s="133"/>
      <c r="B33" s="133"/>
      <c r="C33" s="132"/>
      <c r="D33" s="131"/>
      <c r="E33" s="133"/>
      <c r="F33" s="131"/>
      <c r="G33" s="130"/>
      <c r="H33" s="93"/>
      <c r="M33" s="8"/>
      <c r="N33" s="8"/>
      <c r="O33" s="8"/>
      <c r="P33" s="8"/>
      <c r="Q33" s="8"/>
      <c r="R33" s="86"/>
      <c r="S33" s="86"/>
      <c r="T33" s="86"/>
      <c r="U33" s="86"/>
      <c r="V33" s="86"/>
      <c r="W33" s="86"/>
      <c r="X33" s="86"/>
      <c r="Y33" s="8"/>
    </row>
    <row r="34" spans="1:25" ht="39.75" customHeight="1">
      <c r="A34" s="50"/>
      <c r="B34" s="50"/>
      <c r="C34" s="50"/>
      <c r="D34" s="50"/>
      <c r="E34" s="50"/>
      <c r="F34" s="50"/>
      <c r="G34" s="92"/>
      <c r="H34" s="93"/>
      <c r="M34" s="8"/>
      <c r="N34" s="8"/>
      <c r="O34" s="8"/>
      <c r="P34" s="8"/>
      <c r="Q34" s="8"/>
      <c r="R34" s="86"/>
      <c r="S34" s="87">
        <f>SUM(A34:G34)</f>
        <v>0</v>
      </c>
      <c r="T34" s="87">
        <f>COUNTIF(A34:G34,"0")</f>
        <v>0</v>
      </c>
      <c r="U34" s="88">
        <f>(IF(B5=1,COUNTIF(A34:G34,"&gt;4"),COUNTIF(A34:G34,"&gt;=4")))</f>
        <v>0</v>
      </c>
      <c r="V34" s="88">
        <f>COUNTIF(A34:G34,"&gt;0")</f>
        <v>0</v>
      </c>
      <c r="W34" s="88">
        <f>T34+V34</f>
        <v>0</v>
      </c>
      <c r="X34" s="86"/>
      <c r="Y34" s="8"/>
    </row>
    <row r="35" spans="1:25" ht="20.25" customHeight="1">
      <c r="A35" s="135">
        <f t="shared" ref="A35:F35" ca="1" si="9">B35-1</f>
        <v>42036</v>
      </c>
      <c r="B35" s="135">
        <f t="shared" ca="1" si="9"/>
        <v>42037</v>
      </c>
      <c r="C35" s="135">
        <f t="shared" ca="1" si="9"/>
        <v>42038</v>
      </c>
      <c r="D35" s="135">
        <f t="shared" ca="1" si="9"/>
        <v>42039</v>
      </c>
      <c r="E35" s="135">
        <f t="shared" ca="1" si="9"/>
        <v>42040</v>
      </c>
      <c r="F35" s="135">
        <f t="shared" ca="1" si="9"/>
        <v>42041</v>
      </c>
      <c r="G35" s="145">
        <f ca="1">A38-1</f>
        <v>42042</v>
      </c>
      <c r="H35" s="93"/>
      <c r="M35" s="8"/>
      <c r="N35" s="8"/>
      <c r="O35" s="8"/>
      <c r="P35" s="8"/>
      <c r="Q35" s="8"/>
      <c r="R35" s="86"/>
      <c r="S35" s="86"/>
      <c r="T35" s="86"/>
      <c r="U35" s="86"/>
      <c r="V35" s="86"/>
      <c r="W35" s="86"/>
      <c r="X35" s="86"/>
      <c r="Y35" s="8"/>
    </row>
    <row r="36" spans="1:25" ht="12.75" customHeight="1">
      <c r="A36" s="133"/>
      <c r="B36" s="133"/>
      <c r="C36" s="130"/>
      <c r="D36" s="131"/>
      <c r="E36" s="133"/>
      <c r="F36" s="131"/>
      <c r="G36" s="130"/>
      <c r="H36" s="93"/>
      <c r="M36" s="8"/>
      <c r="N36" s="8"/>
      <c r="O36" s="8"/>
      <c r="P36" s="8"/>
      <c r="Q36" s="8"/>
      <c r="R36" s="86"/>
      <c r="S36" s="86"/>
      <c r="T36" s="86"/>
      <c r="U36" s="86"/>
      <c r="V36" s="86"/>
      <c r="W36" s="86"/>
      <c r="X36" s="86"/>
      <c r="Y36" s="8"/>
    </row>
    <row r="37" spans="1:25" ht="39.75" customHeight="1">
      <c r="A37" s="50"/>
      <c r="B37" s="50"/>
      <c r="C37" s="50"/>
      <c r="D37" s="50"/>
      <c r="E37" s="50"/>
      <c r="F37" s="50"/>
      <c r="G37" s="92"/>
      <c r="H37" s="93"/>
      <c r="M37" s="8"/>
      <c r="N37" s="8"/>
      <c r="O37" s="8"/>
      <c r="P37" s="8"/>
      <c r="Q37" s="8"/>
      <c r="R37" s="86"/>
      <c r="S37" s="87">
        <f>SUM(A37:G37)</f>
        <v>0</v>
      </c>
      <c r="T37" s="87">
        <f>COUNTIF(A37:G37,"0")</f>
        <v>0</v>
      </c>
      <c r="U37" s="88">
        <f>(IF(B5=1,COUNTIF(A37:G37,"&gt;4"),COUNTIF(A37:G37,"&gt;=4")))</f>
        <v>0</v>
      </c>
      <c r="V37" s="88">
        <f>COUNTIF(A37:G37,"&gt;0")</f>
        <v>0</v>
      </c>
      <c r="W37" s="88">
        <f>T37+V37</f>
        <v>0</v>
      </c>
      <c r="X37" s="86"/>
      <c r="Y37" s="8"/>
    </row>
    <row r="38" spans="1:25" ht="20.25" customHeight="1">
      <c r="A38" s="135">
        <f t="shared" ref="A38:F38" ca="1" si="10">B38-1</f>
        <v>42043</v>
      </c>
      <c r="B38" s="135">
        <f t="shared" ca="1" si="10"/>
        <v>42044</v>
      </c>
      <c r="C38" s="135">
        <f t="shared" ca="1" si="10"/>
        <v>42045</v>
      </c>
      <c r="D38" s="135">
        <f t="shared" ca="1" si="10"/>
        <v>42046</v>
      </c>
      <c r="E38" s="135">
        <f t="shared" ca="1" si="10"/>
        <v>42047</v>
      </c>
      <c r="F38" s="135">
        <f t="shared" ca="1" si="10"/>
        <v>42048</v>
      </c>
      <c r="G38" s="145">
        <f ca="1">A41-1</f>
        <v>42049</v>
      </c>
      <c r="H38" s="93"/>
      <c r="M38" s="8"/>
      <c r="N38" s="8"/>
      <c r="O38" s="8"/>
      <c r="P38" s="8"/>
      <c r="Q38" s="8"/>
      <c r="R38" s="86"/>
      <c r="S38" s="86"/>
      <c r="T38" s="86"/>
      <c r="U38" s="86"/>
      <c r="V38" s="86"/>
      <c r="W38" s="86"/>
      <c r="X38" s="86"/>
      <c r="Y38" s="8"/>
    </row>
    <row r="39" spans="1:25" ht="12.75" customHeight="1">
      <c r="A39" s="133"/>
      <c r="B39" s="133"/>
      <c r="C39" s="146"/>
      <c r="D39" s="131"/>
      <c r="E39" s="133"/>
      <c r="F39" s="131"/>
      <c r="G39" s="147"/>
      <c r="H39" s="93"/>
      <c r="M39" s="8"/>
      <c r="N39" s="8"/>
      <c r="O39" s="8"/>
      <c r="P39" s="8"/>
      <c r="Q39" s="8"/>
      <c r="R39" s="86"/>
      <c r="S39" s="86"/>
      <c r="T39" s="86"/>
      <c r="U39" s="86"/>
      <c r="V39" s="86"/>
      <c r="W39" s="86"/>
      <c r="X39" s="86"/>
      <c r="Y39" s="8"/>
    </row>
    <row r="40" spans="1:25" ht="39.75" customHeight="1">
      <c r="A40" s="50"/>
      <c r="B40" s="50"/>
      <c r="C40" s="50"/>
      <c r="D40" s="50"/>
      <c r="E40" s="50"/>
      <c r="F40" s="50"/>
      <c r="G40" s="92"/>
      <c r="H40" s="93"/>
      <c r="M40" s="8"/>
      <c r="N40" s="8"/>
      <c r="O40" s="8"/>
      <c r="P40" s="8"/>
      <c r="Q40" s="8"/>
      <c r="R40" s="86"/>
      <c r="S40" s="87">
        <f>SUM(A40:G40)</f>
        <v>0</v>
      </c>
      <c r="T40" s="87">
        <f>COUNTIF(A40:G40,"0")</f>
        <v>0</v>
      </c>
      <c r="U40" s="88">
        <f>(IF(B5=1,COUNTIF(A40:G40,"&gt;4"),COUNTIF(A40:G40,"&gt;=4")))</f>
        <v>0</v>
      </c>
      <c r="V40" s="88">
        <f>COUNTIF(A40:G40,"&gt;0")</f>
        <v>0</v>
      </c>
      <c r="W40" s="88">
        <f>T40+V40</f>
        <v>0</v>
      </c>
      <c r="X40" s="86"/>
      <c r="Y40" s="8"/>
    </row>
    <row r="41" spans="1:25" ht="19.5" customHeight="1">
      <c r="A41" s="135">
        <f t="shared" ref="A41:F41" ca="1" si="11">B41-1</f>
        <v>42050</v>
      </c>
      <c r="B41" s="135">
        <f t="shared" ca="1" si="11"/>
        <v>42051</v>
      </c>
      <c r="C41" s="135">
        <f t="shared" ca="1" si="11"/>
        <v>42052</v>
      </c>
      <c r="D41" s="135">
        <f t="shared" ca="1" si="11"/>
        <v>42053</v>
      </c>
      <c r="E41" s="135">
        <f t="shared" ca="1" si="11"/>
        <v>42054</v>
      </c>
      <c r="F41" s="135">
        <f t="shared" ca="1" si="11"/>
        <v>42055</v>
      </c>
      <c r="G41" s="145">
        <f ca="1">A44-1</f>
        <v>42056</v>
      </c>
      <c r="H41" s="93"/>
      <c r="M41" s="8"/>
      <c r="N41" s="8"/>
      <c r="O41" s="8"/>
      <c r="P41" s="8"/>
      <c r="Q41" s="8"/>
      <c r="R41" s="86"/>
      <c r="S41" s="86"/>
      <c r="T41" s="86"/>
      <c r="U41" s="86"/>
      <c r="V41" s="86"/>
      <c r="W41" s="86"/>
      <c r="X41" s="86"/>
      <c r="Y41" s="8"/>
    </row>
    <row r="42" spans="1:25" ht="12.75" customHeight="1">
      <c r="A42" s="148"/>
      <c r="B42" s="148"/>
      <c r="C42" s="149"/>
      <c r="D42" s="150"/>
      <c r="E42" s="148"/>
      <c r="F42" s="150"/>
      <c r="G42" s="151"/>
      <c r="H42" s="93"/>
      <c r="M42" s="8"/>
      <c r="N42" s="8"/>
      <c r="O42" s="8"/>
      <c r="P42" s="8"/>
      <c r="Q42" s="8"/>
      <c r="R42" s="86"/>
      <c r="S42" s="86"/>
      <c r="T42" s="86"/>
      <c r="U42" s="86"/>
      <c r="V42" s="86"/>
      <c r="W42" s="86"/>
      <c r="X42" s="86"/>
      <c r="Y42" s="8"/>
    </row>
    <row r="43" spans="1:25" ht="39.75" customHeight="1">
      <c r="A43" s="50"/>
      <c r="B43" s="50"/>
      <c r="C43" s="50"/>
      <c r="D43" s="50"/>
      <c r="E43" s="50"/>
      <c r="F43" s="50"/>
      <c r="G43" s="92"/>
      <c r="H43" s="93"/>
      <c r="M43" s="8"/>
      <c r="N43" s="8"/>
      <c r="O43" s="8"/>
      <c r="P43" s="8"/>
      <c r="Q43" s="8"/>
      <c r="R43" s="86"/>
      <c r="S43" s="87">
        <f>SUM(A43:G43)</f>
        <v>0</v>
      </c>
      <c r="T43" s="87">
        <f>COUNTIF(A43:G43,"0")</f>
        <v>0</v>
      </c>
      <c r="U43" s="88">
        <f>(IF(B5=1,COUNTIF(A43:G43,"&gt;4"),COUNTIF(A43:G43,"&gt;=4")))</f>
        <v>0</v>
      </c>
      <c r="V43" s="88">
        <f>COUNTIF(A43:G43,"&gt;0")</f>
        <v>0</v>
      </c>
      <c r="W43" s="88">
        <f>T43+V43</f>
        <v>0</v>
      </c>
      <c r="X43" s="86"/>
      <c r="Y43" s="8"/>
    </row>
    <row r="44" spans="1:25" ht="20.25" customHeight="1">
      <c r="A44" s="135">
        <f t="shared" ref="A44:F44" ca="1" si="12">B44-1</f>
        <v>42057</v>
      </c>
      <c r="B44" s="135">
        <f t="shared" ca="1" si="12"/>
        <v>42058</v>
      </c>
      <c r="C44" s="135">
        <f t="shared" ca="1" si="12"/>
        <v>42059</v>
      </c>
      <c r="D44" s="135">
        <f t="shared" ca="1" si="12"/>
        <v>42060</v>
      </c>
      <c r="E44" s="135">
        <f t="shared" ca="1" si="12"/>
        <v>42061</v>
      </c>
      <c r="F44" s="135">
        <f t="shared" ca="1" si="12"/>
        <v>42062</v>
      </c>
      <c r="G44" s="145">
        <f ca="1">A47-1</f>
        <v>42063</v>
      </c>
      <c r="H44" s="93"/>
      <c r="M44" s="8"/>
      <c r="N44" s="8"/>
      <c r="O44" s="8"/>
      <c r="P44" s="8"/>
      <c r="Q44" s="8"/>
      <c r="R44" s="86"/>
      <c r="S44" s="86"/>
      <c r="T44" s="86"/>
      <c r="U44" s="86"/>
      <c r="V44" s="86"/>
      <c r="W44" s="86"/>
      <c r="X44" s="86"/>
      <c r="Y44" s="8"/>
    </row>
    <row r="45" spans="1:25" ht="12.75" customHeight="1">
      <c r="A45" s="133"/>
      <c r="B45" s="133"/>
      <c r="C45" s="152"/>
      <c r="D45" s="132"/>
      <c r="E45" s="153"/>
      <c r="F45" s="131"/>
      <c r="G45" s="153"/>
      <c r="H45" s="93"/>
      <c r="M45" s="8"/>
      <c r="N45" s="8"/>
      <c r="O45" s="8"/>
      <c r="P45" s="8"/>
      <c r="Q45" s="8"/>
      <c r="R45" s="86"/>
      <c r="S45" s="86"/>
      <c r="T45" s="86"/>
      <c r="U45" s="86"/>
      <c r="V45" s="86"/>
      <c r="W45" s="86"/>
      <c r="X45" s="86"/>
      <c r="Y45" s="8"/>
    </row>
    <row r="46" spans="1:25" ht="39.75" customHeight="1">
      <c r="A46" s="50"/>
      <c r="B46" s="50"/>
      <c r="C46" s="50"/>
      <c r="D46" s="50"/>
      <c r="E46" s="50"/>
      <c r="F46" s="50"/>
      <c r="G46" s="92"/>
      <c r="H46" s="93"/>
      <c r="M46" s="8"/>
      <c r="N46" s="8"/>
      <c r="O46" s="8"/>
      <c r="P46" s="8"/>
      <c r="Q46" s="8"/>
      <c r="R46" s="86"/>
      <c r="S46" s="87">
        <f>SUM(A46:G46)</f>
        <v>0</v>
      </c>
      <c r="T46" s="87">
        <f>COUNTIF(A46:G46,"0")</f>
        <v>0</v>
      </c>
      <c r="U46" s="88">
        <f>(IF(B5=1,COUNTIF(A46:G46,"&gt;4"),COUNTIF(A46:G46,"&gt;=4")))</f>
        <v>0</v>
      </c>
      <c r="V46" s="88">
        <f>COUNTIF(A46:G46,"&gt;0")</f>
        <v>0</v>
      </c>
      <c r="W46" s="88">
        <f>T46+V46</f>
        <v>0</v>
      </c>
      <c r="X46" s="86"/>
      <c r="Y46" s="8"/>
    </row>
    <row r="47" spans="1:25" ht="20.25" customHeight="1">
      <c r="A47" s="135">
        <f t="shared" ref="A47:F47" ca="1" si="13">B47-1</f>
        <v>42064</v>
      </c>
      <c r="B47" s="135">
        <f t="shared" ca="1" si="13"/>
        <v>42065</v>
      </c>
      <c r="C47" s="135">
        <f t="shared" ca="1" si="13"/>
        <v>42066</v>
      </c>
      <c r="D47" s="135">
        <f t="shared" ca="1" si="13"/>
        <v>42067</v>
      </c>
      <c r="E47" s="135">
        <f t="shared" ca="1" si="13"/>
        <v>42068</v>
      </c>
      <c r="F47" s="135">
        <f t="shared" ca="1" si="13"/>
        <v>42069</v>
      </c>
      <c r="G47" s="145">
        <f ca="1">A50-1</f>
        <v>42070</v>
      </c>
      <c r="H47" s="93"/>
      <c r="M47" s="8"/>
      <c r="N47" s="8"/>
      <c r="O47" s="8"/>
      <c r="P47" s="8"/>
      <c r="Q47" s="8"/>
      <c r="R47" s="86"/>
      <c r="S47" s="86"/>
      <c r="T47" s="86"/>
      <c r="U47" s="86"/>
      <c r="V47" s="86"/>
      <c r="W47" s="86"/>
      <c r="X47" s="86"/>
      <c r="Y47" s="8"/>
    </row>
    <row r="48" spans="1:25" ht="12.75" customHeight="1">
      <c r="A48" s="133"/>
      <c r="B48" s="133"/>
      <c r="C48" s="152"/>
      <c r="D48" s="132"/>
      <c r="E48" s="153"/>
      <c r="F48" s="131"/>
      <c r="G48" s="153"/>
      <c r="H48" s="93"/>
      <c r="M48" s="8"/>
      <c r="N48" s="8"/>
      <c r="O48" s="8"/>
      <c r="P48" s="8"/>
      <c r="Q48" s="8"/>
      <c r="R48" s="86"/>
      <c r="S48" s="86"/>
      <c r="T48" s="86"/>
      <c r="U48" s="86"/>
      <c r="V48" s="86"/>
      <c r="W48" s="86"/>
      <c r="X48" s="86"/>
      <c r="Y48" s="8"/>
    </row>
    <row r="49" spans="1:25" ht="39.75" customHeight="1">
      <c r="A49" s="56"/>
      <c r="B49" s="56"/>
      <c r="C49" s="56"/>
      <c r="D49" s="56"/>
      <c r="E49" s="56"/>
      <c r="F49" s="56"/>
      <c r="G49" s="96"/>
      <c r="H49" s="93"/>
      <c r="M49" s="8"/>
      <c r="N49" s="8"/>
      <c r="O49" s="8"/>
      <c r="P49" s="8"/>
      <c r="Q49" s="8"/>
      <c r="R49" s="86"/>
      <c r="S49" s="87">
        <f>SUM(A49:G49)</f>
        <v>0</v>
      </c>
      <c r="T49" s="87">
        <f>COUNTIF(A49:G49,"0")</f>
        <v>0</v>
      </c>
      <c r="U49" s="88">
        <f>(IF(B5=1,COUNTIF(A49:G49,"&gt;4"),COUNTIF(A49:G49,"&gt;=4")))</f>
        <v>0</v>
      </c>
      <c r="V49" s="88">
        <f>COUNTIF(A49:G49,"&gt;0")</f>
        <v>0</v>
      </c>
      <c r="W49" s="88">
        <f>T49+V49</f>
        <v>0</v>
      </c>
      <c r="X49" s="86"/>
      <c r="Y49" s="8"/>
    </row>
    <row r="50" spans="1:25" ht="20.25" customHeight="1">
      <c r="A50" s="135">
        <f t="shared" ref="A50:F50" ca="1" si="14">B50-1</f>
        <v>42071</v>
      </c>
      <c r="B50" s="135">
        <f t="shared" ca="1" si="14"/>
        <v>42072</v>
      </c>
      <c r="C50" s="135">
        <f t="shared" ca="1" si="14"/>
        <v>42073</v>
      </c>
      <c r="D50" s="135">
        <f t="shared" ca="1" si="14"/>
        <v>42074</v>
      </c>
      <c r="E50" s="135">
        <f t="shared" ca="1" si="14"/>
        <v>42075</v>
      </c>
      <c r="F50" s="135">
        <f t="shared" ca="1" si="14"/>
        <v>42076</v>
      </c>
      <c r="G50" s="145">
        <f ca="1">A53-1</f>
        <v>42077</v>
      </c>
      <c r="H50" s="93"/>
      <c r="M50" s="8"/>
      <c r="N50" s="8"/>
      <c r="O50" s="8"/>
      <c r="P50" s="8"/>
      <c r="Q50" s="8"/>
      <c r="R50" s="86"/>
      <c r="S50" s="86"/>
      <c r="T50" s="86"/>
      <c r="U50" s="86"/>
      <c r="V50" s="86"/>
      <c r="W50" s="108"/>
      <c r="X50" s="86"/>
      <c r="Y50" s="8"/>
    </row>
    <row r="51" spans="1:25" ht="12.75" customHeight="1">
      <c r="A51" s="133"/>
      <c r="B51" s="133"/>
      <c r="C51" s="152"/>
      <c r="D51" s="132"/>
      <c r="E51" s="153"/>
      <c r="F51" s="131"/>
      <c r="G51" s="153"/>
      <c r="H51" s="93"/>
      <c r="M51" s="8"/>
      <c r="N51" s="8"/>
      <c r="O51" s="8"/>
      <c r="P51" s="8"/>
      <c r="Q51" s="8"/>
      <c r="R51" s="86"/>
      <c r="S51" s="86"/>
      <c r="T51" s="86"/>
      <c r="U51" s="86"/>
      <c r="V51" s="86"/>
      <c r="W51" s="108"/>
      <c r="X51" s="86"/>
      <c r="Y51" s="8"/>
    </row>
    <row r="52" spans="1:25" ht="39.75" customHeight="1">
      <c r="A52" s="56"/>
      <c r="B52" s="56"/>
      <c r="C52" s="56"/>
      <c r="D52" s="56"/>
      <c r="E52" s="56"/>
      <c r="F52" s="56"/>
      <c r="G52" s="96"/>
      <c r="H52" s="93"/>
      <c r="M52" s="8"/>
      <c r="N52" s="8"/>
      <c r="O52" s="8"/>
      <c r="P52" s="8"/>
      <c r="Q52" s="8"/>
      <c r="R52" s="86"/>
      <c r="S52" s="87">
        <f>SUM(A52:G52)</f>
        <v>0</v>
      </c>
      <c r="T52" s="87">
        <f>COUNTIF(A52:G52,"0")</f>
        <v>0</v>
      </c>
      <c r="U52" s="88">
        <f ca="1">(IF(B8=1,COUNTIF(A52:G52,"&gt;4"),COUNTIF(A52:G52,"&gt;=4")))</f>
        <v>0</v>
      </c>
      <c r="V52" s="88">
        <f>COUNTIF(A52:G52,"&gt;0")</f>
        <v>0</v>
      </c>
      <c r="W52" s="88">
        <f>T52+V52</f>
        <v>0</v>
      </c>
      <c r="X52" s="86"/>
      <c r="Y52" s="8"/>
    </row>
    <row r="53" spans="1:25" ht="20.25" customHeight="1">
      <c r="A53" s="135">
        <f t="shared" ref="A53:F53" ca="1" si="15">B53-1</f>
        <v>42078</v>
      </c>
      <c r="B53" s="135">
        <f t="shared" ca="1" si="15"/>
        <v>42079</v>
      </c>
      <c r="C53" s="135">
        <f t="shared" ca="1" si="15"/>
        <v>42080</v>
      </c>
      <c r="D53" s="135">
        <f t="shared" ca="1" si="15"/>
        <v>42081</v>
      </c>
      <c r="E53" s="135">
        <f t="shared" ca="1" si="15"/>
        <v>42082</v>
      </c>
      <c r="F53" s="135">
        <f t="shared" ca="1" si="15"/>
        <v>42083</v>
      </c>
      <c r="G53" s="145">
        <f ca="1">A56-1</f>
        <v>42084</v>
      </c>
      <c r="H53" s="93"/>
      <c r="M53" s="8"/>
      <c r="N53" s="8"/>
      <c r="O53" s="8"/>
      <c r="P53" s="8" t="s">
        <v>25</v>
      </c>
      <c r="Q53" s="8"/>
      <c r="R53" s="86"/>
      <c r="S53" s="86"/>
      <c r="T53" s="86"/>
      <c r="U53" s="86"/>
      <c r="V53" s="86"/>
      <c r="W53" s="108"/>
      <c r="X53" s="86"/>
      <c r="Y53" s="8"/>
    </row>
    <row r="54" spans="1:25" ht="12.75" customHeight="1">
      <c r="A54" s="133"/>
      <c r="B54" s="133"/>
      <c r="C54" s="152"/>
      <c r="D54" s="132"/>
      <c r="E54" s="153"/>
      <c r="F54" s="131"/>
      <c r="G54" s="153"/>
      <c r="H54" s="93"/>
      <c r="M54" s="8"/>
      <c r="N54" s="8"/>
      <c r="O54" s="8"/>
      <c r="P54" s="8"/>
      <c r="Q54" s="8"/>
      <c r="R54" s="86"/>
      <c r="S54" s="86"/>
      <c r="T54" s="86"/>
      <c r="U54" s="86"/>
      <c r="V54" s="86"/>
      <c r="W54" s="108"/>
      <c r="X54" s="86"/>
      <c r="Y54" s="8"/>
    </row>
    <row r="55" spans="1:25" ht="39.75" customHeight="1">
      <c r="A55" s="56"/>
      <c r="B55" s="56"/>
      <c r="C55" s="56"/>
      <c r="D55" s="56"/>
      <c r="E55" s="56"/>
      <c r="F55" s="56"/>
      <c r="G55" s="96"/>
      <c r="H55" s="93"/>
      <c r="M55" s="8"/>
      <c r="N55" s="8"/>
      <c r="O55" s="8"/>
      <c r="P55" s="8"/>
      <c r="Q55" s="8"/>
      <c r="R55" s="86"/>
      <c r="S55" s="87">
        <f>SUM(A55:G55)</f>
        <v>0</v>
      </c>
      <c r="T55" s="87">
        <f>COUNTIF(A55:G55,"0")</f>
        <v>0</v>
      </c>
      <c r="U55" s="88">
        <f ca="1">(IF(B11=1,COUNTIF(A55:G55,"&gt;4"),COUNTIF(A55:G55,"&gt;=4")))</f>
        <v>0</v>
      </c>
      <c r="V55" s="88">
        <f>COUNTIF(A55:G55,"&gt;0")</f>
        <v>0</v>
      </c>
      <c r="W55" s="88">
        <f>T55+V55</f>
        <v>0</v>
      </c>
      <c r="X55" s="86"/>
      <c r="Y55" s="8"/>
    </row>
    <row r="56" spans="1:25" ht="20.25" customHeight="1">
      <c r="A56" s="135">
        <f t="shared" ref="A56:F56" ca="1" si="16">B56-1</f>
        <v>42085</v>
      </c>
      <c r="B56" s="135">
        <f t="shared" ca="1" si="16"/>
        <v>42086</v>
      </c>
      <c r="C56" s="135">
        <f t="shared" ca="1" si="16"/>
        <v>42087</v>
      </c>
      <c r="D56" s="135">
        <f t="shared" ca="1" si="16"/>
        <v>42088</v>
      </c>
      <c r="E56" s="135">
        <f t="shared" ca="1" si="16"/>
        <v>42089</v>
      </c>
      <c r="F56" s="135">
        <f t="shared" ca="1" si="16"/>
        <v>42090</v>
      </c>
      <c r="G56" s="145">
        <f ca="1">A59-1</f>
        <v>42091</v>
      </c>
      <c r="H56" s="93"/>
      <c r="M56" s="8"/>
      <c r="N56" s="8"/>
      <c r="O56" s="8"/>
      <c r="P56" s="8"/>
      <c r="Q56" s="8"/>
      <c r="R56" s="86"/>
      <c r="S56" s="86"/>
      <c r="T56" s="86"/>
      <c r="U56" s="86"/>
      <c r="V56" s="86"/>
      <c r="W56" s="108"/>
      <c r="X56" s="86"/>
      <c r="Y56" s="8"/>
    </row>
    <row r="57" spans="1:25" ht="12.75" customHeight="1">
      <c r="A57" s="133"/>
      <c r="B57" s="133"/>
      <c r="C57" s="152"/>
      <c r="D57" s="132"/>
      <c r="E57" s="153"/>
      <c r="F57" s="131"/>
      <c r="G57" s="153"/>
      <c r="H57" s="93"/>
      <c r="M57" s="8"/>
      <c r="N57" s="8"/>
      <c r="O57" s="8"/>
      <c r="P57" s="8"/>
      <c r="Q57" s="8"/>
      <c r="R57" s="86"/>
      <c r="S57" s="86"/>
      <c r="T57" s="86"/>
      <c r="U57" s="86"/>
      <c r="V57" s="86"/>
      <c r="W57" s="108"/>
      <c r="X57" s="86"/>
      <c r="Y57" s="8"/>
    </row>
    <row r="58" spans="1:25" ht="39.75" customHeight="1">
      <c r="A58" s="56"/>
      <c r="B58" s="56"/>
      <c r="C58" s="56"/>
      <c r="D58" s="56"/>
      <c r="E58" s="56"/>
      <c r="F58" s="56"/>
      <c r="G58" s="96"/>
      <c r="H58" s="93"/>
      <c r="M58" s="8"/>
      <c r="N58" s="8"/>
      <c r="O58" s="8"/>
      <c r="P58" s="8"/>
      <c r="Q58" s="8"/>
      <c r="R58" s="86"/>
      <c r="S58" s="87">
        <f>SUM(A58:G58)</f>
        <v>0</v>
      </c>
      <c r="T58" s="87">
        <f>COUNTIF(A58:G58,"0")</f>
        <v>0</v>
      </c>
      <c r="U58" s="88">
        <f ca="1">(IF(B14=1,COUNTIF(A58:G58,"&gt;4"),COUNTIF(A58:G58,"&gt;=4")))</f>
        <v>0</v>
      </c>
      <c r="V58" s="88">
        <f>COUNTIF(A58:G58,"&gt;0")</f>
        <v>0</v>
      </c>
      <c r="W58" s="88">
        <f>T58+V58</f>
        <v>0</v>
      </c>
      <c r="X58" s="86"/>
      <c r="Y58" s="8"/>
    </row>
    <row r="59" spans="1:25" ht="20.25" customHeight="1">
      <c r="A59" s="135">
        <f t="shared" ref="A59:F59" ca="1" si="17">B59-1</f>
        <v>42092</v>
      </c>
      <c r="B59" s="135">
        <f t="shared" ca="1" si="17"/>
        <v>42093</v>
      </c>
      <c r="C59" s="135">
        <f t="shared" ca="1" si="17"/>
        <v>42094</v>
      </c>
      <c r="D59" s="135">
        <f t="shared" ca="1" si="17"/>
        <v>42095</v>
      </c>
      <c r="E59" s="135">
        <f t="shared" ca="1" si="17"/>
        <v>42096</v>
      </c>
      <c r="F59" s="135">
        <f t="shared" ca="1" si="17"/>
        <v>42097</v>
      </c>
      <c r="G59" s="145">
        <f ca="1">A62-1</f>
        <v>42098</v>
      </c>
      <c r="H59" s="93"/>
      <c r="M59" s="8"/>
      <c r="N59" s="8"/>
      <c r="O59" s="8"/>
      <c r="P59" s="8"/>
      <c r="Q59" s="8"/>
      <c r="R59" s="86"/>
      <c r="S59" s="86"/>
      <c r="T59" s="86"/>
      <c r="U59" s="86"/>
      <c r="V59" s="86"/>
      <c r="W59" s="108"/>
      <c r="X59" s="86"/>
      <c r="Y59" s="8"/>
    </row>
    <row r="60" spans="1:25" ht="12.75" customHeight="1">
      <c r="A60" s="133"/>
      <c r="B60" s="133"/>
      <c r="C60" s="152"/>
      <c r="D60" s="132"/>
      <c r="E60" s="153"/>
      <c r="F60" s="131"/>
      <c r="G60" s="153"/>
      <c r="H60" s="93"/>
      <c r="M60" s="8"/>
      <c r="N60" s="8"/>
      <c r="O60" s="8"/>
      <c r="P60" s="8"/>
      <c r="Q60" s="8"/>
      <c r="R60" s="86"/>
      <c r="S60" s="86"/>
      <c r="T60" s="86"/>
      <c r="U60" s="86"/>
      <c r="V60" s="86"/>
      <c r="W60" s="108"/>
      <c r="X60" s="86"/>
      <c r="Y60" s="8"/>
    </row>
    <row r="61" spans="1:25" ht="39.75" customHeight="1">
      <c r="A61" s="56"/>
      <c r="B61" s="56"/>
      <c r="C61" s="56"/>
      <c r="D61" s="56"/>
      <c r="E61" s="56"/>
      <c r="F61" s="56"/>
      <c r="G61" s="96"/>
      <c r="H61" s="93"/>
      <c r="M61" s="8"/>
      <c r="N61" s="8"/>
      <c r="O61" s="8"/>
      <c r="P61" s="8"/>
      <c r="Q61" s="8"/>
      <c r="R61" s="86"/>
      <c r="S61" s="87">
        <f>SUM(A61:G61)</f>
        <v>0</v>
      </c>
      <c r="T61" s="87">
        <f>COUNTIF(A61:G61,"0")</f>
        <v>0</v>
      </c>
      <c r="U61" s="88">
        <f ca="1">(IF(B17=1,COUNTIF(A61:G61,"&gt;4"),COUNTIF(A61:G61,"&gt;=4")))</f>
        <v>0</v>
      </c>
      <c r="V61" s="88">
        <f>COUNTIF(A61:G61,"&gt;0")</f>
        <v>0</v>
      </c>
      <c r="W61" s="88">
        <f>T61+V61</f>
        <v>0</v>
      </c>
      <c r="X61" s="86"/>
      <c r="Y61" s="8"/>
    </row>
    <row r="62" spans="1:25" ht="20.25" customHeight="1">
      <c r="A62" s="135">
        <f t="shared" ref="A62:F62" ca="1" si="18">B62-1</f>
        <v>42099</v>
      </c>
      <c r="B62" s="135">
        <f t="shared" ca="1" si="18"/>
        <v>42100</v>
      </c>
      <c r="C62" s="135">
        <f t="shared" ca="1" si="18"/>
        <v>42101</v>
      </c>
      <c r="D62" s="135">
        <f t="shared" ca="1" si="18"/>
        <v>42102</v>
      </c>
      <c r="E62" s="135">
        <f t="shared" ca="1" si="18"/>
        <v>42103</v>
      </c>
      <c r="F62" s="135">
        <f t="shared" ca="1" si="18"/>
        <v>42104</v>
      </c>
      <c r="G62" s="145">
        <f ca="1">A65-1</f>
        <v>42105</v>
      </c>
      <c r="H62" s="93"/>
      <c r="M62" s="8"/>
      <c r="N62" s="8"/>
      <c r="O62" s="8"/>
      <c r="P62" s="8"/>
      <c r="Q62" s="8"/>
      <c r="R62" s="86"/>
      <c r="S62" s="86"/>
      <c r="T62" s="86"/>
      <c r="U62" s="86"/>
      <c r="V62" s="86"/>
      <c r="W62" s="108"/>
      <c r="X62" s="86"/>
      <c r="Y62" s="8"/>
    </row>
    <row r="63" spans="1:25" ht="12.75" customHeight="1">
      <c r="A63" s="133"/>
      <c r="B63" s="133"/>
      <c r="C63" s="152"/>
      <c r="D63" s="132"/>
      <c r="E63" s="153"/>
      <c r="F63" s="131"/>
      <c r="G63" s="153"/>
      <c r="H63" s="93"/>
      <c r="M63" s="8"/>
      <c r="N63" s="8"/>
      <c r="O63" s="8"/>
      <c r="P63" s="8"/>
      <c r="Q63" s="8"/>
      <c r="R63" s="86"/>
      <c r="S63" s="86"/>
      <c r="T63" s="86"/>
      <c r="U63" s="86"/>
      <c r="V63" s="86"/>
      <c r="W63" s="108"/>
      <c r="X63" s="86"/>
      <c r="Y63" s="8"/>
    </row>
    <row r="64" spans="1:25" ht="39.75" customHeight="1">
      <c r="A64" s="56"/>
      <c r="B64" s="56"/>
      <c r="C64" s="56"/>
      <c r="D64" s="56"/>
      <c r="E64" s="56"/>
      <c r="F64" s="56"/>
      <c r="G64" s="96"/>
      <c r="H64" s="93"/>
      <c r="M64" s="8"/>
      <c r="N64" s="8"/>
      <c r="O64" s="8"/>
      <c r="P64" s="8"/>
      <c r="Q64" s="8"/>
      <c r="R64" s="86"/>
      <c r="S64" s="87">
        <f>SUM(A64:G64)</f>
        <v>0</v>
      </c>
      <c r="T64" s="87">
        <f>COUNTIF(A64:G64,"0")</f>
        <v>0</v>
      </c>
      <c r="U64" s="88">
        <f ca="1">(IF(B20=1,COUNTIF(A64:G64,"&gt;4"),COUNTIF(A64:G64,"&gt;=4")))</f>
        <v>0</v>
      </c>
      <c r="V64" s="88">
        <f>COUNTIF(A64:G64,"&gt;0")</f>
        <v>0</v>
      </c>
      <c r="W64" s="88">
        <f>T64+V64</f>
        <v>0</v>
      </c>
      <c r="X64" s="86"/>
      <c r="Y64" s="8"/>
    </row>
    <row r="65" spans="1:28" ht="20.25" customHeight="1">
      <c r="A65" s="135">
        <f t="shared" ref="A65:F65" ca="1" si="19">B65-1</f>
        <v>42106</v>
      </c>
      <c r="B65" s="135">
        <f t="shared" ca="1" si="19"/>
        <v>42107</v>
      </c>
      <c r="C65" s="135">
        <f t="shared" ca="1" si="19"/>
        <v>42108</v>
      </c>
      <c r="D65" s="135">
        <f t="shared" ca="1" si="19"/>
        <v>42109</v>
      </c>
      <c r="E65" s="135">
        <f t="shared" ca="1" si="19"/>
        <v>42110</v>
      </c>
      <c r="F65" s="135">
        <f t="shared" ca="1" si="19"/>
        <v>42111</v>
      </c>
      <c r="G65" s="145">
        <f ca="1">A68-1</f>
        <v>42112</v>
      </c>
      <c r="H65" s="93"/>
      <c r="M65" s="8"/>
      <c r="N65" s="8"/>
      <c r="O65" s="8"/>
      <c r="P65" s="8"/>
      <c r="Q65" s="8"/>
      <c r="R65" s="86"/>
      <c r="S65" s="86"/>
      <c r="T65" s="86"/>
      <c r="U65" s="86"/>
      <c r="V65" s="86"/>
      <c r="W65" s="108"/>
      <c r="X65" s="86"/>
      <c r="Y65" s="8"/>
    </row>
    <row r="66" spans="1:28" ht="12.75" customHeight="1">
      <c r="A66" s="133"/>
      <c r="B66" s="133"/>
      <c r="C66" s="152"/>
      <c r="D66" s="132"/>
      <c r="E66" s="153"/>
      <c r="F66" s="131"/>
      <c r="G66" s="153"/>
      <c r="H66" s="93"/>
      <c r="M66" s="8"/>
      <c r="N66" s="8"/>
      <c r="O66" s="8"/>
      <c r="P66" s="8"/>
      <c r="Q66" s="8"/>
      <c r="R66" s="86"/>
      <c r="S66" s="86"/>
      <c r="T66" s="86"/>
      <c r="U66" s="86"/>
      <c r="V66" s="86"/>
      <c r="W66" s="108"/>
      <c r="X66" s="86"/>
      <c r="Y66" s="8"/>
    </row>
    <row r="67" spans="1:28" ht="39.75" customHeight="1">
      <c r="A67" s="56"/>
      <c r="B67" s="56"/>
      <c r="C67" s="56"/>
      <c r="D67" s="56"/>
      <c r="E67" s="56"/>
      <c r="F67" s="56"/>
      <c r="G67" s="96"/>
      <c r="H67" s="93"/>
      <c r="M67" s="8"/>
      <c r="N67" s="8"/>
      <c r="O67" s="8"/>
      <c r="P67" s="8"/>
      <c r="Q67" s="8"/>
      <c r="R67" s="86"/>
      <c r="S67" s="87">
        <f>SUM(A67:G67)</f>
        <v>0</v>
      </c>
      <c r="T67" s="87">
        <f>COUNTIF(A67:G67,"0")</f>
        <v>0</v>
      </c>
      <c r="U67" s="88">
        <f ca="1">(IF(B23=1,COUNTIF(A67:G67,"&gt;4"),COUNTIF(A67:G67,"&gt;=4")))</f>
        <v>0</v>
      </c>
      <c r="V67" s="88">
        <f>COUNTIF(A67:G67,"&gt;0")</f>
        <v>0</v>
      </c>
      <c r="W67" s="88">
        <f>T67+V67</f>
        <v>0</v>
      </c>
      <c r="X67" s="86"/>
      <c r="Y67" s="8"/>
    </row>
    <row r="68" spans="1:28" ht="20.25" customHeight="1">
      <c r="A68" s="135">
        <f t="shared" ref="A68:F68" ca="1" si="20">B68-1</f>
        <v>42113</v>
      </c>
      <c r="B68" s="135">
        <f t="shared" ca="1" si="20"/>
        <v>42114</v>
      </c>
      <c r="C68" s="135">
        <f t="shared" ca="1" si="20"/>
        <v>42115</v>
      </c>
      <c r="D68" s="135">
        <f t="shared" ca="1" si="20"/>
        <v>42116</v>
      </c>
      <c r="E68" s="135">
        <f t="shared" ca="1" si="20"/>
        <v>42117</v>
      </c>
      <c r="F68" s="135">
        <f t="shared" ca="1" si="20"/>
        <v>42118</v>
      </c>
      <c r="G68" s="145">
        <f ca="1">A71-1</f>
        <v>42119</v>
      </c>
      <c r="H68" s="93"/>
      <c r="M68" s="8"/>
      <c r="N68" s="8"/>
      <c r="O68" s="8"/>
      <c r="P68" s="8"/>
      <c r="Q68" s="8"/>
      <c r="R68" s="86"/>
      <c r="S68" s="86"/>
      <c r="T68" s="86"/>
      <c r="U68" s="86"/>
      <c r="V68" s="86"/>
      <c r="W68" s="108"/>
      <c r="X68" s="86"/>
      <c r="Y68" s="8"/>
    </row>
    <row r="69" spans="1:28" ht="12.75" customHeight="1">
      <c r="A69" s="133"/>
      <c r="B69" s="133"/>
      <c r="C69" s="152"/>
      <c r="D69" s="132"/>
      <c r="E69" s="153"/>
      <c r="F69" s="131"/>
      <c r="G69" s="153"/>
      <c r="H69" s="93"/>
      <c r="M69" s="8"/>
      <c r="N69" s="8"/>
      <c r="O69" s="8"/>
      <c r="P69" s="8"/>
      <c r="Q69" s="8"/>
      <c r="R69" s="86"/>
      <c r="S69" s="86"/>
      <c r="T69" s="86"/>
      <c r="U69" s="86"/>
      <c r="V69" s="86"/>
      <c r="W69" s="108"/>
      <c r="X69" s="86"/>
      <c r="Y69" s="8"/>
    </row>
    <row r="70" spans="1:28" ht="39.75" customHeight="1">
      <c r="A70" s="56"/>
      <c r="B70" s="56"/>
      <c r="C70" s="56"/>
      <c r="D70" s="56"/>
      <c r="E70" s="56"/>
      <c r="F70" s="56"/>
      <c r="G70" s="96"/>
      <c r="H70" s="93"/>
      <c r="M70" s="8"/>
      <c r="N70" s="8"/>
      <c r="O70" s="8"/>
      <c r="P70" s="8"/>
      <c r="Q70" s="8"/>
      <c r="R70" s="86"/>
      <c r="S70" s="87">
        <f>SUM(A70:G70)</f>
        <v>0</v>
      </c>
      <c r="T70" s="87">
        <f>COUNTIF(A70:G70,"0")</f>
        <v>0</v>
      </c>
      <c r="U70" s="88">
        <f ca="1">(IF(B26=1,COUNTIF(A70:G70,"&gt;4"),COUNTIF(A70:G70,"&gt;=4")))</f>
        <v>0</v>
      </c>
      <c r="V70" s="88">
        <f>COUNTIF(A70:G70,"&gt;0")</f>
        <v>0</v>
      </c>
      <c r="W70" s="88">
        <f>T70+V70</f>
        <v>0</v>
      </c>
      <c r="X70" s="86"/>
      <c r="Y70" s="8"/>
    </row>
    <row r="71" spans="1:28" ht="20.25" customHeight="1">
      <c r="A71" s="135">
        <f t="shared" ref="A71:F71" ca="1" si="21">B71-1</f>
        <v>42120</v>
      </c>
      <c r="B71" s="135">
        <f t="shared" ca="1" si="21"/>
        <v>42121</v>
      </c>
      <c r="C71" s="135">
        <f t="shared" ca="1" si="21"/>
        <v>42122</v>
      </c>
      <c r="D71" s="135">
        <f t="shared" ca="1" si="21"/>
        <v>42123</v>
      </c>
      <c r="E71" s="135">
        <f t="shared" ca="1" si="21"/>
        <v>42124</v>
      </c>
      <c r="F71" s="135">
        <f t="shared" ca="1" si="21"/>
        <v>42125</v>
      </c>
      <c r="G71" s="145">
        <f ca="1">A74-1</f>
        <v>42126</v>
      </c>
      <c r="H71" s="93"/>
      <c r="M71" s="8"/>
      <c r="N71" s="8"/>
      <c r="O71" s="8"/>
      <c r="P71" s="8"/>
      <c r="Q71" s="5"/>
      <c r="R71" s="200"/>
      <c r="S71" s="86"/>
      <c r="T71" s="86"/>
      <c r="U71" s="86"/>
      <c r="V71" s="86"/>
      <c r="W71" s="108"/>
      <c r="X71" s="86"/>
      <c r="Y71" s="188"/>
      <c r="AB71" s="20"/>
    </row>
    <row r="72" spans="1:28" ht="12.75" customHeight="1">
      <c r="A72" s="133"/>
      <c r="B72" s="133"/>
      <c r="C72" s="152"/>
      <c r="D72" s="132"/>
      <c r="E72" s="153"/>
      <c r="F72" s="131"/>
      <c r="G72" s="153"/>
      <c r="H72" s="93"/>
      <c r="M72" s="8"/>
      <c r="N72" s="8"/>
      <c r="O72" s="8"/>
      <c r="P72" s="8"/>
      <c r="Q72" s="188"/>
      <c r="R72" s="91"/>
      <c r="S72" s="86"/>
      <c r="T72" s="86"/>
      <c r="U72" s="86"/>
      <c r="V72" s="86"/>
      <c r="W72" s="108"/>
      <c r="X72" s="86"/>
      <c r="Y72" s="8"/>
      <c r="AB72" s="20"/>
    </row>
    <row r="73" spans="1:28" ht="39.75" customHeight="1">
      <c r="A73" s="56"/>
      <c r="B73" s="56"/>
      <c r="C73" s="56"/>
      <c r="D73" s="56"/>
      <c r="E73" s="56"/>
      <c r="F73" s="56"/>
      <c r="G73" s="96"/>
      <c r="H73" s="93"/>
      <c r="M73" s="8"/>
      <c r="N73" s="8"/>
      <c r="O73" s="8"/>
      <c r="P73" s="8"/>
      <c r="Q73" s="188"/>
      <c r="R73" s="91"/>
      <c r="S73" s="87">
        <f>SUM(A73:G73)</f>
        <v>0</v>
      </c>
      <c r="T73" s="87">
        <f>COUNTIF(A73:G73,"0")</f>
        <v>0</v>
      </c>
      <c r="U73" s="88">
        <f ca="1">(IF(B29=1,COUNTIF(A73:G73,"&gt;4"),COUNTIF(A73:G73,"&gt;=4")))</f>
        <v>0</v>
      </c>
      <c r="V73" s="88">
        <f>COUNTIF(A73:G73,"&gt;0")</f>
        <v>0</v>
      </c>
      <c r="W73" s="88">
        <f>T73+V73</f>
        <v>0</v>
      </c>
      <c r="X73" s="86"/>
      <c r="Y73" s="8"/>
      <c r="AB73" s="20"/>
    </row>
    <row r="74" spans="1:28" ht="20.25" customHeight="1">
      <c r="A74" s="135">
        <f t="shared" ref="A74:F74" ca="1" si="22">B74-1</f>
        <v>42127</v>
      </c>
      <c r="B74" s="135">
        <f t="shared" ca="1" si="22"/>
        <v>42128</v>
      </c>
      <c r="C74" s="135">
        <f t="shared" ca="1" si="22"/>
        <v>42129</v>
      </c>
      <c r="D74" s="135">
        <f t="shared" ca="1" si="22"/>
        <v>42130</v>
      </c>
      <c r="E74" s="135">
        <f t="shared" ca="1" si="22"/>
        <v>42131</v>
      </c>
      <c r="F74" s="135">
        <f t="shared" ca="1" si="22"/>
        <v>42132</v>
      </c>
      <c r="G74" s="145">
        <f ca="1">A77-1</f>
        <v>42133</v>
      </c>
      <c r="H74" s="93"/>
      <c r="M74" s="8"/>
      <c r="N74" s="8"/>
      <c r="O74" s="8"/>
      <c r="P74" s="8"/>
      <c r="Q74" s="188"/>
      <c r="R74" s="91"/>
      <c r="S74" s="86"/>
      <c r="T74" s="86"/>
      <c r="U74" s="86"/>
      <c r="V74" s="86"/>
      <c r="W74" s="108"/>
      <c r="X74" s="86"/>
      <c r="Y74" s="193"/>
      <c r="Z74" s="26"/>
      <c r="AB74" s="20"/>
    </row>
    <row r="75" spans="1:28" ht="12.75" customHeight="1">
      <c r="A75" s="133"/>
      <c r="B75" s="133"/>
      <c r="C75" s="152"/>
      <c r="D75" s="132"/>
      <c r="E75" s="153"/>
      <c r="F75" s="131"/>
      <c r="G75" s="153"/>
      <c r="H75" s="93"/>
      <c r="M75" s="8"/>
      <c r="N75" s="8"/>
      <c r="O75" s="8"/>
      <c r="P75" s="8"/>
      <c r="Q75" s="188"/>
      <c r="R75" s="91"/>
      <c r="S75" s="86"/>
      <c r="T75" s="86"/>
      <c r="U75" s="86"/>
      <c r="V75" s="86"/>
      <c r="W75" s="108"/>
      <c r="X75" s="86"/>
      <c r="Y75" s="189"/>
      <c r="Z75" s="27"/>
      <c r="AB75" s="20"/>
    </row>
    <row r="76" spans="1:28" ht="39.75" customHeight="1">
      <c r="A76" s="56"/>
      <c r="B76" s="56"/>
      <c r="C76" s="56"/>
      <c r="D76" s="56"/>
      <c r="E76" s="56"/>
      <c r="F76" s="56"/>
      <c r="G76" s="96"/>
      <c r="H76" s="93"/>
      <c r="M76" s="8"/>
      <c r="N76" s="8"/>
      <c r="O76" s="8"/>
      <c r="P76" s="8"/>
      <c r="Q76" s="188"/>
      <c r="R76" s="91"/>
      <c r="S76" s="87">
        <f>SUM(A76:G76)</f>
        <v>0</v>
      </c>
      <c r="T76" s="87">
        <f>COUNTIF(A76:G76,"0")</f>
        <v>0</v>
      </c>
      <c r="U76" s="88">
        <f ca="1">(IF(B32=1,COUNTIF(A76:G76,"&gt;4"),COUNTIF(A76:G76,"&gt;=4")))</f>
        <v>0</v>
      </c>
      <c r="V76" s="88">
        <f>COUNTIF(A76:G76,"&gt;0")</f>
        <v>0</v>
      </c>
      <c r="W76" s="88">
        <f>T76+V76</f>
        <v>0</v>
      </c>
      <c r="X76" s="86"/>
      <c r="Y76" s="193"/>
      <c r="Z76" s="26"/>
      <c r="AB76" s="20"/>
    </row>
    <row r="77" spans="1:28" ht="20.25" customHeight="1">
      <c r="A77" s="135">
        <f t="shared" ref="A77:F77" ca="1" si="23">B77-1</f>
        <v>42134</v>
      </c>
      <c r="B77" s="135">
        <f t="shared" ca="1" si="23"/>
        <v>42135</v>
      </c>
      <c r="C77" s="135">
        <f t="shared" ca="1" si="23"/>
        <v>42136</v>
      </c>
      <c r="D77" s="135">
        <f t="shared" ca="1" si="23"/>
        <v>42137</v>
      </c>
      <c r="E77" s="135">
        <f t="shared" ca="1" si="23"/>
        <v>42138</v>
      </c>
      <c r="F77" s="135">
        <f t="shared" ca="1" si="23"/>
        <v>42139</v>
      </c>
      <c r="G77" s="145">
        <f ca="1">A80-1</f>
        <v>42140</v>
      </c>
      <c r="H77" s="93"/>
      <c r="M77" s="8"/>
      <c r="N77" s="8"/>
      <c r="O77" s="8"/>
      <c r="P77" s="8"/>
      <c r="Q77" s="188"/>
      <c r="R77" s="91"/>
      <c r="S77" s="86"/>
      <c r="T77" s="86"/>
      <c r="U77" s="86"/>
      <c r="V77" s="86"/>
      <c r="W77" s="108"/>
      <c r="X77" s="86"/>
      <c r="Y77" s="189"/>
      <c r="Z77" s="27"/>
      <c r="AB77" s="20"/>
    </row>
    <row r="78" spans="1:28" ht="12.75" customHeight="1">
      <c r="A78" s="133"/>
      <c r="B78" s="133"/>
      <c r="C78" s="152"/>
      <c r="D78" s="132"/>
      <c r="E78" s="153"/>
      <c r="F78" s="131"/>
      <c r="G78" s="153"/>
      <c r="H78" s="93"/>
      <c r="M78" s="8"/>
      <c r="N78" s="8"/>
      <c r="O78" s="8"/>
      <c r="P78" s="8"/>
      <c r="Q78" s="188"/>
      <c r="R78" s="91"/>
      <c r="S78" s="86"/>
      <c r="T78" s="86"/>
      <c r="U78" s="86"/>
      <c r="V78" s="86"/>
      <c r="W78" s="108"/>
      <c r="X78" s="86"/>
      <c r="Y78" s="193"/>
      <c r="Z78" s="26"/>
      <c r="AB78" s="20"/>
    </row>
    <row r="79" spans="1:28" ht="39.75" customHeight="1">
      <c r="A79" s="56"/>
      <c r="B79" s="56"/>
      <c r="C79" s="56"/>
      <c r="D79" s="56"/>
      <c r="E79" s="56"/>
      <c r="F79" s="56"/>
      <c r="G79" s="96"/>
      <c r="H79" s="93"/>
      <c r="M79" s="8"/>
      <c r="N79" s="8"/>
      <c r="O79" s="8"/>
      <c r="P79" s="8"/>
      <c r="Q79" s="188"/>
      <c r="R79" s="91"/>
      <c r="S79" s="87">
        <f>SUM(A79:G79)</f>
        <v>0</v>
      </c>
      <c r="T79" s="87">
        <f>COUNTIF(A79:G79,"0")</f>
        <v>0</v>
      </c>
      <c r="U79" s="88">
        <f ca="1">(IF(B35=1,COUNTIF(A79:G79,"&gt;4"),COUNTIF(A79:G79,"&gt;=4")))</f>
        <v>0</v>
      </c>
      <c r="V79" s="88">
        <f>COUNTIF(A79:G79,"&gt;0")</f>
        <v>0</v>
      </c>
      <c r="W79" s="88">
        <f>T79+V79</f>
        <v>0</v>
      </c>
      <c r="X79" s="86"/>
      <c r="Y79" s="189"/>
      <c r="Z79" s="27"/>
      <c r="AB79" s="20"/>
    </row>
    <row r="80" spans="1:28" ht="20.25" customHeight="1">
      <c r="A80" s="135">
        <f t="shared" ref="A80:F80" ca="1" si="24">B80-1</f>
        <v>42141</v>
      </c>
      <c r="B80" s="135">
        <f t="shared" ca="1" si="24"/>
        <v>42142</v>
      </c>
      <c r="C80" s="135">
        <f t="shared" ca="1" si="24"/>
        <v>42143</v>
      </c>
      <c r="D80" s="135">
        <f t="shared" ca="1" si="24"/>
        <v>42144</v>
      </c>
      <c r="E80" s="135">
        <f t="shared" ca="1" si="24"/>
        <v>42145</v>
      </c>
      <c r="F80" s="135">
        <f t="shared" ca="1" si="24"/>
        <v>42146</v>
      </c>
      <c r="G80" s="145">
        <f ca="1">A83-1</f>
        <v>42147</v>
      </c>
      <c r="H80" s="93"/>
      <c r="M80" s="8"/>
      <c r="N80" s="8"/>
      <c r="O80" s="8"/>
      <c r="P80" s="8"/>
      <c r="Q80" s="188"/>
      <c r="R80" s="91"/>
      <c r="S80" s="86"/>
      <c r="T80" s="86"/>
      <c r="U80" s="86"/>
      <c r="V80" s="86"/>
      <c r="W80" s="108"/>
      <c r="X80" s="86"/>
      <c r="Y80" s="193"/>
      <c r="Z80" s="26"/>
      <c r="AB80" s="20"/>
    </row>
    <row r="81" spans="1:28" ht="12.75" customHeight="1">
      <c r="A81" s="133"/>
      <c r="B81" s="133"/>
      <c r="C81" s="152"/>
      <c r="D81" s="132"/>
      <c r="E81" s="153"/>
      <c r="F81" s="131"/>
      <c r="G81" s="153"/>
      <c r="H81" s="93"/>
      <c r="M81" s="8"/>
      <c r="N81" s="8"/>
      <c r="O81" s="8"/>
      <c r="P81" s="8"/>
      <c r="Q81" s="188"/>
      <c r="R81" s="91"/>
      <c r="S81" s="86"/>
      <c r="T81" s="86"/>
      <c r="U81" s="86"/>
      <c r="V81" s="86"/>
      <c r="W81" s="108"/>
      <c r="X81" s="86"/>
      <c r="Y81" s="189"/>
      <c r="Z81" s="27"/>
      <c r="AB81" s="20"/>
    </row>
    <row r="82" spans="1:28" ht="39.75" customHeight="1">
      <c r="A82" s="56"/>
      <c r="B82" s="56"/>
      <c r="C82" s="56"/>
      <c r="D82" s="56"/>
      <c r="E82" s="56"/>
      <c r="F82" s="56"/>
      <c r="G82" s="96"/>
      <c r="H82" s="93"/>
      <c r="M82" s="8"/>
      <c r="N82" s="8"/>
      <c r="O82" s="8"/>
      <c r="P82" s="8"/>
      <c r="Q82" s="188"/>
      <c r="R82" s="91"/>
      <c r="S82" s="87">
        <f>SUM(A82:G82)</f>
        <v>0</v>
      </c>
      <c r="T82" s="87">
        <f>COUNTIF(A82:G82,"0")</f>
        <v>0</v>
      </c>
      <c r="U82" s="88">
        <f ca="1">(IF(B38=1,COUNTIF(A82:G82,"&gt;4"),COUNTIF(A82:G82,"&gt;=4")))</f>
        <v>0</v>
      </c>
      <c r="V82" s="88">
        <f>COUNTIF(A82:G82,"&gt;0")</f>
        <v>0</v>
      </c>
      <c r="W82" s="88">
        <f>T82+V82</f>
        <v>0</v>
      </c>
      <c r="X82" s="86"/>
      <c r="Y82" s="193"/>
      <c r="Z82" s="26"/>
      <c r="AB82" s="20"/>
    </row>
    <row r="83" spans="1:28" ht="20.25" customHeight="1">
      <c r="A83" s="135">
        <f t="shared" ref="A83:F83" ca="1" si="25">B83-1</f>
        <v>42148</v>
      </c>
      <c r="B83" s="135">
        <f t="shared" ca="1" si="25"/>
        <v>42149</v>
      </c>
      <c r="C83" s="135">
        <f t="shared" ca="1" si="25"/>
        <v>42150</v>
      </c>
      <c r="D83" s="135">
        <f t="shared" ca="1" si="25"/>
        <v>42151</v>
      </c>
      <c r="E83" s="135">
        <f t="shared" ca="1" si="25"/>
        <v>42152</v>
      </c>
      <c r="F83" s="135">
        <f t="shared" ca="1" si="25"/>
        <v>42153</v>
      </c>
      <c r="G83" s="145">
        <f ca="1">A86-1</f>
        <v>42154</v>
      </c>
      <c r="H83" s="93"/>
      <c r="M83" s="8"/>
      <c r="N83" s="8"/>
      <c r="O83" s="8"/>
      <c r="P83" s="8"/>
      <c r="Q83" s="188"/>
      <c r="R83" s="91"/>
      <c r="S83" s="86"/>
      <c r="T83" s="86"/>
      <c r="U83" s="86"/>
      <c r="V83" s="86"/>
      <c r="W83" s="108"/>
      <c r="X83" s="86"/>
      <c r="Y83" s="189"/>
      <c r="Z83" s="27"/>
      <c r="AB83" s="20"/>
    </row>
    <row r="84" spans="1:28" ht="12.75" customHeight="1">
      <c r="A84" s="133"/>
      <c r="B84" s="133"/>
      <c r="C84" s="152"/>
      <c r="D84" s="132"/>
      <c r="E84" s="153"/>
      <c r="F84" s="131"/>
      <c r="G84" s="153"/>
      <c r="H84" s="93"/>
      <c r="M84" s="8"/>
      <c r="N84" s="8"/>
      <c r="O84" s="8"/>
      <c r="P84" s="8"/>
      <c r="Q84" s="188"/>
      <c r="R84" s="91"/>
      <c r="S84" s="86"/>
      <c r="T84" s="86"/>
      <c r="U84" s="86"/>
      <c r="V84" s="86"/>
      <c r="W84" s="108"/>
      <c r="X84" s="86"/>
      <c r="Y84" s="193"/>
      <c r="Z84" s="26"/>
      <c r="AB84" s="20"/>
    </row>
    <row r="85" spans="1:28" ht="39.75" customHeight="1">
      <c r="A85" s="56"/>
      <c r="B85" s="56"/>
      <c r="C85" s="56"/>
      <c r="D85" s="56"/>
      <c r="E85" s="56"/>
      <c r="F85" s="56"/>
      <c r="G85" s="96"/>
      <c r="H85" s="93"/>
      <c r="M85" s="8"/>
      <c r="N85" s="8"/>
      <c r="O85" s="8"/>
      <c r="P85" s="8"/>
      <c r="Q85" s="188"/>
      <c r="R85" s="91"/>
      <c r="S85" s="87">
        <f>SUM(A85:G85)</f>
        <v>0</v>
      </c>
      <c r="T85" s="87">
        <f>COUNTIF(A85:G85,"0")</f>
        <v>0</v>
      </c>
      <c r="U85" s="88">
        <f ca="1">(IF(B41=1,COUNTIF(A85:G85,"&gt;4"),COUNTIF(A85:G85,"&gt;=4")))</f>
        <v>0</v>
      </c>
      <c r="V85" s="88">
        <f>COUNTIF(A85:G85,"&gt;0")</f>
        <v>0</v>
      </c>
      <c r="W85" s="88">
        <f>T85+V85</f>
        <v>0</v>
      </c>
      <c r="X85" s="86"/>
      <c r="Y85" s="189"/>
      <c r="Z85" s="27"/>
      <c r="AB85" s="20"/>
    </row>
    <row r="86" spans="1:28" ht="20.25" customHeight="1">
      <c r="A86" s="135">
        <f t="shared" ref="A86:F86" ca="1" si="26">B86-1</f>
        <v>42155</v>
      </c>
      <c r="B86" s="135">
        <f t="shared" ca="1" si="26"/>
        <v>42156</v>
      </c>
      <c r="C86" s="135">
        <f t="shared" ca="1" si="26"/>
        <v>42157</v>
      </c>
      <c r="D86" s="135">
        <f t="shared" ca="1" si="26"/>
        <v>42158</v>
      </c>
      <c r="E86" s="135">
        <f t="shared" ca="1" si="26"/>
        <v>42159</v>
      </c>
      <c r="F86" s="135">
        <f t="shared" ca="1" si="26"/>
        <v>42160</v>
      </c>
      <c r="G86" s="145">
        <f ca="1">A89-1</f>
        <v>42161</v>
      </c>
      <c r="H86" s="93"/>
      <c r="M86" s="8"/>
      <c r="N86" s="8"/>
      <c r="O86" s="8"/>
      <c r="P86" s="8"/>
      <c r="Q86" s="188"/>
      <c r="R86" s="91"/>
      <c r="S86" s="86"/>
      <c r="T86" s="86"/>
      <c r="U86" s="86"/>
      <c r="V86" s="86"/>
      <c r="W86" s="108"/>
      <c r="X86" s="86"/>
      <c r="Y86" s="193"/>
      <c r="Z86" s="26"/>
      <c r="AB86" s="20"/>
    </row>
    <row r="87" spans="1:28" ht="12.75" customHeight="1">
      <c r="A87" s="133"/>
      <c r="B87" s="133"/>
      <c r="C87" s="152"/>
      <c r="D87" s="132"/>
      <c r="E87" s="153"/>
      <c r="F87" s="131"/>
      <c r="G87" s="153"/>
      <c r="H87" s="93"/>
      <c r="M87" s="8"/>
      <c r="N87" s="8"/>
      <c r="O87" s="8"/>
      <c r="P87" s="8"/>
      <c r="Q87" s="188"/>
      <c r="R87" s="91"/>
      <c r="S87" s="86"/>
      <c r="T87" s="86"/>
      <c r="U87" s="86"/>
      <c r="V87" s="86"/>
      <c r="W87" s="108"/>
      <c r="X87" s="86"/>
      <c r="Y87" s="189"/>
      <c r="Z87" s="27"/>
      <c r="AB87" s="20"/>
    </row>
    <row r="88" spans="1:28" ht="39.75" customHeight="1">
      <c r="A88" s="56"/>
      <c r="B88" s="56"/>
      <c r="C88" s="56"/>
      <c r="D88" s="56"/>
      <c r="E88" s="56"/>
      <c r="F88" s="56"/>
      <c r="G88" s="96"/>
      <c r="H88" s="93"/>
      <c r="M88" s="8"/>
      <c r="N88" s="8"/>
      <c r="O88" s="8"/>
      <c r="P88" s="8"/>
      <c r="Q88" s="188"/>
      <c r="R88" s="91"/>
      <c r="S88" s="87">
        <f>SUM(A88:G88)</f>
        <v>0</v>
      </c>
      <c r="T88" s="87">
        <f>COUNTIF(A88:G88,"0")</f>
        <v>0</v>
      </c>
      <c r="U88" s="88">
        <f ca="1">(IF(B44=1,COUNTIF(A88:G88,"&gt;4"),COUNTIF(A88:G88,"&gt;=4")))</f>
        <v>0</v>
      </c>
      <c r="V88" s="88">
        <f>COUNTIF(A88:G88,"&gt;0")</f>
        <v>0</v>
      </c>
      <c r="W88" s="88">
        <f>T88+V88</f>
        <v>0</v>
      </c>
      <c r="X88" s="86"/>
      <c r="Y88" s="193"/>
      <c r="Z88" s="26"/>
      <c r="AB88" s="20"/>
    </row>
    <row r="89" spans="1:28" ht="20.25" customHeight="1">
      <c r="A89" s="135">
        <f t="shared" ref="A89:F89" ca="1" si="27">B89-1</f>
        <v>42162</v>
      </c>
      <c r="B89" s="135">
        <f t="shared" ca="1" si="27"/>
        <v>42163</v>
      </c>
      <c r="C89" s="135">
        <f t="shared" ca="1" si="27"/>
        <v>42164</v>
      </c>
      <c r="D89" s="135">
        <f t="shared" ca="1" si="27"/>
        <v>42165</v>
      </c>
      <c r="E89" s="135">
        <f t="shared" ca="1" si="27"/>
        <v>42166</v>
      </c>
      <c r="F89" s="135">
        <f t="shared" ca="1" si="27"/>
        <v>42167</v>
      </c>
      <c r="G89" s="145">
        <f ca="1">A92-1</f>
        <v>42168</v>
      </c>
      <c r="H89" s="93"/>
      <c r="M89" s="8"/>
      <c r="N89" s="8"/>
      <c r="O89" s="8"/>
      <c r="P89" s="8"/>
      <c r="Q89" s="188"/>
      <c r="R89" s="91"/>
      <c r="S89" s="86"/>
      <c r="T89" s="86"/>
      <c r="U89" s="86"/>
      <c r="V89" s="86"/>
      <c r="W89" s="86"/>
      <c r="X89" s="86"/>
      <c r="Y89" s="189"/>
      <c r="Z89" s="27"/>
      <c r="AB89" s="20"/>
    </row>
    <row r="90" spans="1:28" ht="12.75" customHeight="1">
      <c r="A90" s="133"/>
      <c r="B90" s="133"/>
      <c r="C90" s="152"/>
      <c r="D90" s="132"/>
      <c r="E90" s="153"/>
      <c r="F90" s="131"/>
      <c r="G90" s="153"/>
      <c r="H90" s="93"/>
      <c r="M90" s="8"/>
      <c r="N90" s="8"/>
      <c r="O90" s="8"/>
      <c r="P90" s="8"/>
      <c r="Q90" s="188"/>
      <c r="R90" s="91"/>
      <c r="S90" s="86"/>
      <c r="T90" s="86"/>
      <c r="U90" s="86"/>
      <c r="V90" s="86"/>
      <c r="W90" s="86"/>
      <c r="X90" s="86"/>
      <c r="Y90" s="193"/>
      <c r="Z90" s="26"/>
      <c r="AB90" s="20"/>
    </row>
    <row r="91" spans="1:28" ht="39.75" customHeight="1">
      <c r="A91" s="56"/>
      <c r="B91" s="56"/>
      <c r="C91" s="56"/>
      <c r="D91" s="56"/>
      <c r="E91" s="56"/>
      <c r="F91" s="56"/>
      <c r="G91" s="96"/>
      <c r="H91" s="93"/>
      <c r="M91" s="8"/>
      <c r="N91" s="8"/>
      <c r="O91" s="8"/>
      <c r="P91" s="8"/>
      <c r="Q91" s="188"/>
      <c r="R91" s="91"/>
      <c r="S91" s="87">
        <f>SUM(A91:G91)</f>
        <v>0</v>
      </c>
      <c r="T91" s="87">
        <f>COUNTIF(A91:G91,"0")</f>
        <v>0</v>
      </c>
      <c r="U91" s="88">
        <f ca="1">(IF(B47=1,COUNTIF(A91:G91,"&gt;4"),COUNTIF(A91:G91,"&gt;=4")))</f>
        <v>0</v>
      </c>
      <c r="V91" s="88">
        <f>COUNTIF(A91:G91,"&gt;0")</f>
        <v>0</v>
      </c>
      <c r="W91" s="88">
        <f>T91+V91</f>
        <v>0</v>
      </c>
      <c r="X91" s="86"/>
      <c r="Y91" s="189"/>
      <c r="Z91" s="27"/>
      <c r="AB91" s="20"/>
    </row>
    <row r="92" spans="1:28" ht="20.25" customHeight="1">
      <c r="A92" s="135">
        <f t="shared" ref="A92:F92" ca="1" si="28">B92-1</f>
        <v>42169</v>
      </c>
      <c r="B92" s="135">
        <f t="shared" ca="1" si="28"/>
        <v>42170</v>
      </c>
      <c r="C92" s="135">
        <f t="shared" ca="1" si="28"/>
        <v>42171</v>
      </c>
      <c r="D92" s="135">
        <f t="shared" ca="1" si="28"/>
        <v>42172</v>
      </c>
      <c r="E92" s="135">
        <f t="shared" ca="1" si="28"/>
        <v>42173</v>
      </c>
      <c r="F92" s="135">
        <f t="shared" ca="1" si="28"/>
        <v>42174</v>
      </c>
      <c r="G92" s="145">
        <f ca="1">A95-1</f>
        <v>42175</v>
      </c>
      <c r="H92" s="93"/>
      <c r="M92" s="8"/>
      <c r="N92" s="8"/>
      <c r="O92" s="8"/>
      <c r="P92" s="8"/>
      <c r="Q92" s="188"/>
      <c r="R92" s="91"/>
      <c r="S92" s="86"/>
      <c r="T92" s="86"/>
      <c r="U92" s="86"/>
      <c r="V92" s="86"/>
      <c r="W92" s="86"/>
      <c r="X92" s="86"/>
      <c r="Y92" s="193"/>
      <c r="Z92" s="26"/>
      <c r="AB92" s="20"/>
    </row>
    <row r="93" spans="1:28" ht="12.75" customHeight="1">
      <c r="A93" s="133"/>
      <c r="B93" s="133"/>
      <c r="C93" s="152"/>
      <c r="D93" s="132"/>
      <c r="E93" s="153"/>
      <c r="F93" s="131"/>
      <c r="G93" s="153"/>
      <c r="H93" s="93"/>
      <c r="M93" s="8"/>
      <c r="N93" s="8"/>
      <c r="O93" s="8"/>
      <c r="P93" s="8"/>
      <c r="Q93" s="188"/>
      <c r="R93" s="91"/>
      <c r="S93" s="86"/>
      <c r="T93" s="86"/>
      <c r="U93" s="86"/>
      <c r="V93" s="86"/>
      <c r="W93" s="86"/>
      <c r="X93" s="86"/>
      <c r="Y93" s="189"/>
      <c r="Z93" s="27"/>
      <c r="AB93" s="20"/>
    </row>
    <row r="94" spans="1:28" ht="39.75" customHeight="1">
      <c r="A94" s="56"/>
      <c r="B94" s="56"/>
      <c r="C94" s="56"/>
      <c r="D94" s="56"/>
      <c r="E94" s="56"/>
      <c r="F94" s="56"/>
      <c r="G94" s="96"/>
      <c r="H94" s="93"/>
      <c r="M94" s="8"/>
      <c r="N94" s="8"/>
      <c r="O94" s="8"/>
      <c r="P94" s="8"/>
      <c r="Q94" s="188"/>
      <c r="R94" s="91"/>
      <c r="S94" s="87">
        <f>SUM(A94:G94)</f>
        <v>0</v>
      </c>
      <c r="T94" s="87">
        <f>COUNTIF(A94:G94,"0")</f>
        <v>0</v>
      </c>
      <c r="U94" s="88">
        <f ca="1">(IF(B50=1,COUNTIF(A94:G94,"&gt;4"),COUNTIF(A94:G94,"&gt;=4")))</f>
        <v>0</v>
      </c>
      <c r="V94" s="88">
        <f>COUNTIF(A94:G94,"&gt;0")</f>
        <v>0</v>
      </c>
      <c r="W94" s="88">
        <f>T94+V94</f>
        <v>0</v>
      </c>
      <c r="X94" s="86"/>
      <c r="Y94" s="193"/>
      <c r="Z94" s="26"/>
      <c r="AB94" s="20"/>
    </row>
    <row r="95" spans="1:28" ht="20.25" customHeight="1">
      <c r="A95" s="135">
        <f t="shared" ref="A95:F95" ca="1" si="29">B95-1</f>
        <v>42176</v>
      </c>
      <c r="B95" s="135">
        <f t="shared" ca="1" si="29"/>
        <v>42177</v>
      </c>
      <c r="C95" s="135">
        <f t="shared" ca="1" si="29"/>
        <v>42178</v>
      </c>
      <c r="D95" s="135">
        <f t="shared" ca="1" si="29"/>
        <v>42179</v>
      </c>
      <c r="E95" s="135">
        <f t="shared" ca="1" si="29"/>
        <v>42180</v>
      </c>
      <c r="F95" s="135">
        <f t="shared" ca="1" si="29"/>
        <v>42181</v>
      </c>
      <c r="G95" s="145">
        <f ca="1">A98-1</f>
        <v>42182</v>
      </c>
      <c r="H95" s="93"/>
      <c r="M95" s="8"/>
      <c r="N95" s="8"/>
      <c r="O95" s="8"/>
      <c r="P95" s="8"/>
      <c r="Q95" s="188"/>
      <c r="R95" s="91"/>
      <c r="S95" s="86"/>
      <c r="T95" s="86"/>
      <c r="U95" s="86"/>
      <c r="V95" s="86"/>
      <c r="W95" s="86"/>
      <c r="X95" s="86"/>
      <c r="Y95" s="189"/>
      <c r="Z95" s="27"/>
      <c r="AB95" s="20"/>
    </row>
    <row r="96" spans="1:28" ht="12.75" customHeight="1">
      <c r="A96" s="133"/>
      <c r="B96" s="133"/>
      <c r="C96" s="152"/>
      <c r="D96" s="132"/>
      <c r="E96" s="153"/>
      <c r="F96" s="131"/>
      <c r="G96" s="153"/>
      <c r="H96" s="93"/>
      <c r="M96" s="8"/>
      <c r="N96" s="8"/>
      <c r="O96" s="8"/>
      <c r="P96" s="8"/>
      <c r="Q96" s="188"/>
      <c r="R96" s="91"/>
      <c r="S96" s="86"/>
      <c r="T96" s="86"/>
      <c r="U96" s="86"/>
      <c r="V96" s="86"/>
      <c r="W96" s="86"/>
      <c r="X96" s="86"/>
      <c r="Y96" s="193"/>
      <c r="Z96" s="26"/>
      <c r="AB96" s="20"/>
    </row>
    <row r="97" spans="1:29" ht="39.75" customHeight="1">
      <c r="A97" s="56"/>
      <c r="B97" s="56"/>
      <c r="C97" s="56"/>
      <c r="D97" s="56"/>
      <c r="E97" s="56"/>
      <c r="F97" s="56"/>
      <c r="G97" s="96"/>
      <c r="H97" s="93"/>
      <c r="M97" s="8"/>
      <c r="N97" s="8"/>
      <c r="O97" s="8"/>
      <c r="P97" s="8"/>
      <c r="Q97" s="188"/>
      <c r="R97" s="91"/>
      <c r="S97" s="87">
        <f>SUM(A97:G97)</f>
        <v>0</v>
      </c>
      <c r="T97" s="87">
        <f>COUNTIF(A97:G97,"0")</f>
        <v>0</v>
      </c>
      <c r="U97" s="88">
        <f ca="1">(IF(B53=1,COUNTIF(A97:G97,"&gt;4"),COUNTIF(A97:G97,"&gt;=4")))</f>
        <v>0</v>
      </c>
      <c r="V97" s="88">
        <f>COUNTIF(A97:G97,"&gt;0")</f>
        <v>0</v>
      </c>
      <c r="W97" s="88">
        <f>T97+V97</f>
        <v>0</v>
      </c>
      <c r="X97" s="86"/>
      <c r="Y97" s="189"/>
      <c r="Z97" s="27"/>
      <c r="AB97" s="20"/>
    </row>
    <row r="98" spans="1:29" ht="20.25" customHeight="1">
      <c r="A98" s="135">
        <f t="shared" ref="A98:F98" ca="1" si="30">B98-1</f>
        <v>42183</v>
      </c>
      <c r="B98" s="135">
        <f t="shared" ca="1" si="30"/>
        <v>42184</v>
      </c>
      <c r="C98" s="135">
        <f t="shared" ca="1" si="30"/>
        <v>42185</v>
      </c>
      <c r="D98" s="135">
        <f t="shared" ca="1" si="30"/>
        <v>42186</v>
      </c>
      <c r="E98" s="135">
        <f t="shared" ca="1" si="30"/>
        <v>42187</v>
      </c>
      <c r="F98" s="135">
        <f t="shared" ca="1" si="30"/>
        <v>42188</v>
      </c>
      <c r="G98" s="145">
        <f ca="1">A101-1</f>
        <v>42189</v>
      </c>
      <c r="H98" s="93"/>
      <c r="M98" s="8"/>
      <c r="N98" s="8"/>
      <c r="O98" s="8"/>
      <c r="P98" s="8"/>
      <c r="Q98" s="188"/>
      <c r="R98" s="91"/>
      <c r="S98" s="86"/>
      <c r="T98" s="86"/>
      <c r="U98" s="86"/>
      <c r="V98" s="86"/>
      <c r="W98" s="86"/>
      <c r="X98" s="86"/>
      <c r="Y98" s="193"/>
      <c r="Z98" s="26"/>
      <c r="AB98" s="20"/>
    </row>
    <row r="99" spans="1:29" ht="12.75" customHeight="1">
      <c r="A99" s="133"/>
      <c r="B99" s="133"/>
      <c r="C99" s="152"/>
      <c r="D99" s="132"/>
      <c r="E99" s="153"/>
      <c r="F99" s="131"/>
      <c r="G99" s="153"/>
      <c r="H99" s="93"/>
      <c r="M99" s="8"/>
      <c r="N99" s="8"/>
      <c r="O99" s="8"/>
      <c r="P99" s="8"/>
      <c r="Q99" s="188"/>
      <c r="R99" s="91"/>
      <c r="S99" s="86"/>
      <c r="T99" s="86"/>
      <c r="U99" s="86"/>
      <c r="V99" s="86"/>
      <c r="W99" s="86"/>
      <c r="X99" s="86"/>
      <c r="Y99" s="189"/>
      <c r="Z99" s="27"/>
      <c r="AB99" s="20"/>
    </row>
    <row r="100" spans="1:29" ht="39.75" customHeight="1">
      <c r="A100" s="56"/>
      <c r="B100" s="56"/>
      <c r="C100" s="56"/>
      <c r="D100" s="56"/>
      <c r="E100" s="56"/>
      <c r="F100" s="56"/>
      <c r="G100" s="96"/>
      <c r="H100" s="93"/>
      <c r="M100" s="8"/>
      <c r="N100" s="8"/>
      <c r="O100" s="8"/>
      <c r="P100" s="8"/>
      <c r="Q100" s="188"/>
      <c r="R100" s="91"/>
      <c r="S100" s="87">
        <f>SUM(A100:G100)</f>
        <v>0</v>
      </c>
      <c r="T100" s="87">
        <f>COUNTIF(A100:G100,"0")</f>
        <v>0</v>
      </c>
      <c r="U100" s="88">
        <f ca="1">(IF(B56=1,COUNTIF(A100:G100,"&gt;4"),COUNTIF(A100:G100,"&gt;=4")))</f>
        <v>0</v>
      </c>
      <c r="V100" s="88">
        <f>COUNTIF(A100:G100,"&gt;0")</f>
        <v>0</v>
      </c>
      <c r="W100" s="88">
        <f>T100+V100</f>
        <v>0</v>
      </c>
      <c r="X100" s="86"/>
      <c r="Y100" s="193"/>
      <c r="Z100" s="26"/>
      <c r="AB100" s="20"/>
    </row>
    <row r="101" spans="1:29" ht="20.25" customHeight="1">
      <c r="A101" s="135">
        <f t="shared" ref="A101:F101" ca="1" si="31">B101-1</f>
        <v>42190</v>
      </c>
      <c r="B101" s="135">
        <f t="shared" ca="1" si="31"/>
        <v>42191</v>
      </c>
      <c r="C101" s="135">
        <f t="shared" ca="1" si="31"/>
        <v>42192</v>
      </c>
      <c r="D101" s="135">
        <f t="shared" ca="1" si="31"/>
        <v>42193</v>
      </c>
      <c r="E101" s="135">
        <f t="shared" ca="1" si="31"/>
        <v>42194</v>
      </c>
      <c r="F101" s="135">
        <f t="shared" ca="1" si="31"/>
        <v>42195</v>
      </c>
      <c r="G101" s="145">
        <f ca="1">A104-1</f>
        <v>42196</v>
      </c>
      <c r="H101" s="93"/>
      <c r="M101" s="8"/>
      <c r="N101" s="8"/>
      <c r="O101" s="8"/>
      <c r="P101" s="8"/>
      <c r="Q101" s="188"/>
      <c r="R101" s="91"/>
      <c r="S101" s="86"/>
      <c r="T101" s="86"/>
      <c r="U101" s="86"/>
      <c r="V101" s="86"/>
      <c r="W101" s="86"/>
      <c r="X101" s="86"/>
      <c r="Y101" s="189"/>
      <c r="Z101" s="27"/>
      <c r="AB101" s="20"/>
    </row>
    <row r="102" spans="1:29" ht="12.75" customHeight="1">
      <c r="A102" s="133"/>
      <c r="B102" s="133"/>
      <c r="C102" s="152"/>
      <c r="D102" s="132"/>
      <c r="E102" s="153"/>
      <c r="F102" s="131"/>
      <c r="G102" s="153"/>
      <c r="H102" s="93"/>
      <c r="M102" s="8"/>
      <c r="N102" s="8"/>
      <c r="O102" s="8"/>
      <c r="P102" s="8"/>
      <c r="Q102" s="188"/>
      <c r="R102" s="91"/>
      <c r="S102" s="86"/>
      <c r="T102" s="86"/>
      <c r="U102" s="86"/>
      <c r="V102" s="86"/>
      <c r="W102" s="86"/>
      <c r="X102" s="86"/>
      <c r="Y102" s="193"/>
      <c r="Z102" s="26"/>
      <c r="AB102" s="20"/>
    </row>
    <row r="103" spans="1:29" ht="39.75" customHeight="1">
      <c r="A103" s="56"/>
      <c r="B103" s="56"/>
      <c r="C103" s="56"/>
      <c r="D103" s="56"/>
      <c r="E103" s="56"/>
      <c r="F103" s="56"/>
      <c r="G103" s="96"/>
      <c r="H103" s="93"/>
      <c r="M103" s="8"/>
      <c r="N103" s="8"/>
      <c r="O103" s="8"/>
      <c r="P103" s="8"/>
      <c r="Q103" s="188"/>
      <c r="R103" s="91"/>
      <c r="S103" s="87">
        <f>SUM(A103:G103)</f>
        <v>0</v>
      </c>
      <c r="T103" s="87">
        <f>COUNTIF(A103:G103,"0")</f>
        <v>0</v>
      </c>
      <c r="U103" s="88">
        <f ca="1">(IF(B59=1,COUNTIF(A103:G103,"&gt;4"),COUNTIF(A103:G103,"&gt;=4")))</f>
        <v>0</v>
      </c>
      <c r="V103" s="88">
        <f>COUNTIF(A103:G103,"&gt;0")</f>
        <v>0</v>
      </c>
      <c r="W103" s="88">
        <f>T103+V103</f>
        <v>0</v>
      </c>
      <c r="X103" s="86"/>
      <c r="Y103" s="189"/>
      <c r="Z103" s="27"/>
      <c r="AB103" s="20"/>
    </row>
    <row r="104" spans="1:29" ht="20.25" customHeight="1">
      <c r="A104" s="135">
        <f t="shared" ref="A104:F104" ca="1" si="32">B104-1</f>
        <v>42197</v>
      </c>
      <c r="B104" s="135">
        <f t="shared" ca="1" si="32"/>
        <v>42198</v>
      </c>
      <c r="C104" s="135">
        <f t="shared" ca="1" si="32"/>
        <v>42199</v>
      </c>
      <c r="D104" s="135">
        <f t="shared" ca="1" si="32"/>
        <v>42200</v>
      </c>
      <c r="E104" s="135">
        <f t="shared" ca="1" si="32"/>
        <v>42201</v>
      </c>
      <c r="F104" s="135">
        <f t="shared" ca="1" si="32"/>
        <v>42202</v>
      </c>
      <c r="G104" s="145">
        <f ca="1">A107-1</f>
        <v>42203</v>
      </c>
      <c r="H104" s="93"/>
      <c r="M104" s="8"/>
      <c r="N104" s="8"/>
      <c r="O104" s="8"/>
      <c r="P104" s="8"/>
      <c r="Q104" s="188"/>
      <c r="R104" s="91"/>
      <c r="S104" s="86"/>
      <c r="T104" s="86"/>
      <c r="U104" s="86"/>
      <c r="V104" s="86"/>
      <c r="W104" s="86"/>
      <c r="X104" s="86"/>
      <c r="Y104" s="193"/>
      <c r="Z104" s="26"/>
      <c r="AB104" s="20"/>
    </row>
    <row r="105" spans="1:29" ht="12.75" customHeight="1">
      <c r="A105" s="133"/>
      <c r="B105" s="133"/>
      <c r="C105" s="152"/>
      <c r="D105" s="132"/>
      <c r="E105" s="153"/>
      <c r="F105" s="131"/>
      <c r="G105" s="153"/>
      <c r="H105" s="93"/>
      <c r="M105" s="8"/>
      <c r="N105" s="8"/>
      <c r="O105" s="8"/>
      <c r="P105" s="8"/>
      <c r="Q105" s="188"/>
      <c r="R105" s="91"/>
      <c r="S105" s="86"/>
      <c r="T105" s="86"/>
      <c r="U105" s="86"/>
      <c r="V105" s="86"/>
      <c r="W105" s="86"/>
      <c r="X105" s="86"/>
      <c r="Y105" s="189"/>
      <c r="Z105" s="27"/>
      <c r="AB105" s="20"/>
    </row>
    <row r="106" spans="1:29" ht="39.75" customHeight="1">
      <c r="A106" s="56"/>
      <c r="B106" s="56"/>
      <c r="C106" s="56"/>
      <c r="D106" s="56"/>
      <c r="E106" s="56"/>
      <c r="F106" s="56"/>
      <c r="G106" s="96"/>
      <c r="H106" s="93"/>
      <c r="M106" s="8"/>
      <c r="N106" s="8"/>
      <c r="O106" s="8"/>
      <c r="P106" s="8"/>
      <c r="Q106" s="188"/>
      <c r="R106" s="91"/>
      <c r="S106" s="87">
        <f>SUM(A106:G106)</f>
        <v>0</v>
      </c>
      <c r="T106" s="87">
        <f>COUNTIF(A106:G106,"0")</f>
        <v>0</v>
      </c>
      <c r="U106" s="88">
        <f ca="1">(IF(B62=1,COUNTIF(A106:G106,"&gt;4"),COUNTIF(A106:G106,"&gt;=4")))</f>
        <v>0</v>
      </c>
      <c r="V106" s="88">
        <f>COUNTIF(A106:G106,"&gt;0")</f>
        <v>0</v>
      </c>
      <c r="W106" s="88">
        <f>T106+V106</f>
        <v>0</v>
      </c>
      <c r="X106" s="86"/>
      <c r="Y106" s="193"/>
      <c r="Z106" s="26"/>
      <c r="AB106" s="20"/>
    </row>
    <row r="107" spans="1:29" ht="20.25" customHeight="1">
      <c r="A107" s="135">
        <f t="shared" ref="A107:F107" ca="1" si="33">B107-1</f>
        <v>42204</v>
      </c>
      <c r="B107" s="135">
        <f t="shared" ca="1" si="33"/>
        <v>42205</v>
      </c>
      <c r="C107" s="135">
        <f t="shared" ca="1" si="33"/>
        <v>42206</v>
      </c>
      <c r="D107" s="135">
        <f t="shared" ca="1" si="33"/>
        <v>42207</v>
      </c>
      <c r="E107" s="135">
        <f t="shared" ca="1" si="33"/>
        <v>42208</v>
      </c>
      <c r="F107" s="135">
        <f t="shared" ca="1" si="33"/>
        <v>42209</v>
      </c>
      <c r="G107" s="145">
        <f ca="1">A110-1</f>
        <v>42210</v>
      </c>
      <c r="H107" s="93"/>
      <c r="M107" s="8"/>
      <c r="N107" s="8"/>
      <c r="O107" s="8"/>
      <c r="P107" s="8"/>
      <c r="Q107" s="188"/>
      <c r="R107" s="91"/>
      <c r="S107" s="86"/>
      <c r="T107" s="86"/>
      <c r="U107" s="86"/>
      <c r="V107" s="86"/>
      <c r="W107" s="86"/>
      <c r="X107" s="86"/>
      <c r="Y107" s="189"/>
      <c r="Z107" s="27"/>
      <c r="AB107" s="20"/>
    </row>
    <row r="108" spans="1:29" ht="12.75" customHeight="1">
      <c r="A108" s="133"/>
      <c r="B108" s="133"/>
      <c r="C108" s="152"/>
      <c r="D108" s="132"/>
      <c r="E108" s="153"/>
      <c r="F108" s="131"/>
      <c r="G108" s="153"/>
      <c r="H108" s="93"/>
      <c r="M108" s="8"/>
      <c r="N108" s="8"/>
      <c r="O108" s="8"/>
      <c r="P108" s="8"/>
      <c r="Q108" s="188"/>
      <c r="R108" s="91"/>
      <c r="S108" s="200"/>
      <c r="T108" s="200"/>
      <c r="U108" s="200"/>
      <c r="V108" s="200"/>
      <c r="W108" s="200"/>
      <c r="X108" s="202"/>
      <c r="Y108" s="193"/>
      <c r="Z108" s="26"/>
      <c r="AB108" s="20"/>
      <c r="AC108" s="36" t="s">
        <v>41</v>
      </c>
    </row>
    <row r="109" spans="1:29" ht="39.75" customHeight="1">
      <c r="A109" s="56"/>
      <c r="B109" s="56"/>
      <c r="C109" s="56"/>
      <c r="D109" s="56"/>
      <c r="E109" s="56"/>
      <c r="F109" s="56"/>
      <c r="G109" s="96"/>
      <c r="H109" s="93"/>
      <c r="M109" s="8"/>
      <c r="N109" s="8"/>
      <c r="O109" s="8"/>
      <c r="P109" s="8"/>
      <c r="Q109" s="8"/>
      <c r="R109" s="86"/>
      <c r="S109" s="87">
        <f>SUM(A109:G109)</f>
        <v>0</v>
      </c>
      <c r="T109" s="87">
        <f>COUNTIF(A109:G109,"0")</f>
        <v>0</v>
      </c>
      <c r="U109" s="88">
        <f ca="1">(IF(B65=1,COUNTIF(A109:G109,"&gt;4"),COUNTIF(A109:G109,"&gt;=4")))</f>
        <v>0</v>
      </c>
      <c r="V109" s="88">
        <f>COUNTIF(A109:G109,"&gt;0")</f>
        <v>0</v>
      </c>
      <c r="W109" s="88">
        <f>T109+V109</f>
        <v>0</v>
      </c>
      <c r="X109" s="86"/>
      <c r="Y109" s="8"/>
    </row>
    <row r="110" spans="1:29" ht="20.25" customHeight="1">
      <c r="A110" s="135">
        <f t="shared" ref="A110:F110" ca="1" si="34">B110-1</f>
        <v>42211</v>
      </c>
      <c r="B110" s="135">
        <f t="shared" ca="1" si="34"/>
        <v>42212</v>
      </c>
      <c r="C110" s="135">
        <f t="shared" ca="1" si="34"/>
        <v>42213</v>
      </c>
      <c r="D110" s="135">
        <f t="shared" ca="1" si="34"/>
        <v>42214</v>
      </c>
      <c r="E110" s="135">
        <f t="shared" ca="1" si="34"/>
        <v>42215</v>
      </c>
      <c r="F110" s="135">
        <f t="shared" ca="1" si="34"/>
        <v>42216</v>
      </c>
      <c r="G110" s="145">
        <f ca="1">A113-1</f>
        <v>42217</v>
      </c>
      <c r="H110" s="93"/>
      <c r="M110" s="8"/>
      <c r="N110" s="8"/>
      <c r="O110" s="8"/>
      <c r="P110" s="8"/>
      <c r="Q110" s="8"/>
      <c r="R110" s="86"/>
      <c r="S110" s="86"/>
      <c r="T110" s="86"/>
      <c r="U110" s="86"/>
      <c r="V110" s="86"/>
      <c r="W110" s="86"/>
      <c r="X110" s="86"/>
      <c r="Y110" s="8"/>
    </row>
    <row r="111" spans="1:29" ht="12.75" customHeight="1">
      <c r="A111" s="133"/>
      <c r="B111" s="133"/>
      <c r="C111" s="152"/>
      <c r="D111" s="132"/>
      <c r="E111" s="153"/>
      <c r="F111" s="131"/>
      <c r="G111" s="153"/>
      <c r="H111" s="93"/>
      <c r="M111" s="8"/>
      <c r="N111" s="8"/>
      <c r="O111" s="8"/>
      <c r="P111" s="8"/>
      <c r="Q111" s="8"/>
      <c r="R111" s="86"/>
      <c r="S111" s="86"/>
      <c r="T111" s="86"/>
      <c r="U111" s="86"/>
      <c r="V111" s="86"/>
      <c r="W111" s="86"/>
      <c r="X111" s="86"/>
      <c r="Y111" s="8"/>
    </row>
    <row r="112" spans="1:29" ht="39.75" customHeight="1">
      <c r="A112" s="56"/>
      <c r="B112" s="56"/>
      <c r="C112" s="56"/>
      <c r="D112" s="56"/>
      <c r="E112" s="56"/>
      <c r="F112" s="56"/>
      <c r="G112" s="96"/>
      <c r="H112" s="93"/>
      <c r="M112" s="8"/>
      <c r="N112" s="8"/>
      <c r="O112" s="8"/>
      <c r="P112" s="8"/>
      <c r="Q112" s="8"/>
      <c r="R112" s="86"/>
      <c r="S112" s="87">
        <f>SUM(A112:G112)</f>
        <v>0</v>
      </c>
      <c r="T112" s="87">
        <f>COUNTIF(A112:G112,"0")</f>
        <v>0</v>
      </c>
      <c r="U112" s="88">
        <f ca="1">(IF(B68=1,COUNTIF(A112:G112,"&gt;4"),COUNTIF(A112:G112,"&gt;=4")))</f>
        <v>0</v>
      </c>
      <c r="V112" s="88">
        <f>COUNTIF(A112:G112,"&gt;0")</f>
        <v>0</v>
      </c>
      <c r="W112" s="88">
        <f>T112+V112</f>
        <v>0</v>
      </c>
      <c r="X112" s="86"/>
      <c r="Y112" s="8"/>
    </row>
    <row r="113" spans="1:25" ht="20.25" customHeight="1">
      <c r="A113" s="135">
        <f t="shared" ref="A113:F113" ca="1" si="35">B113-1</f>
        <v>42218</v>
      </c>
      <c r="B113" s="135">
        <f t="shared" ca="1" si="35"/>
        <v>42219</v>
      </c>
      <c r="C113" s="135">
        <f t="shared" ca="1" si="35"/>
        <v>42220</v>
      </c>
      <c r="D113" s="135">
        <f t="shared" ca="1" si="35"/>
        <v>42221</v>
      </c>
      <c r="E113" s="135">
        <f t="shared" ca="1" si="35"/>
        <v>42222</v>
      </c>
      <c r="F113" s="135">
        <f t="shared" ca="1" si="35"/>
        <v>42223</v>
      </c>
      <c r="G113" s="145">
        <f ca="1">A116-1</f>
        <v>42224</v>
      </c>
      <c r="H113" s="93"/>
      <c r="M113" s="8"/>
      <c r="N113" s="8"/>
      <c r="O113" s="8"/>
      <c r="P113" s="8"/>
      <c r="Q113" s="8"/>
      <c r="R113" s="86"/>
      <c r="S113" s="86"/>
      <c r="T113" s="86"/>
      <c r="U113" s="86"/>
      <c r="V113" s="86"/>
      <c r="W113" s="86"/>
      <c r="X113" s="86"/>
      <c r="Y113" s="8"/>
    </row>
    <row r="114" spans="1:25" ht="12.75" customHeight="1">
      <c r="A114" s="133"/>
      <c r="B114" s="133"/>
      <c r="C114" s="152"/>
      <c r="D114" s="132"/>
      <c r="E114" s="153"/>
      <c r="F114" s="131"/>
      <c r="G114" s="153"/>
      <c r="H114" s="93"/>
      <c r="M114" s="8"/>
      <c r="N114" s="8"/>
      <c r="O114" s="8"/>
      <c r="P114" s="8"/>
      <c r="Q114" s="8"/>
      <c r="R114" s="86"/>
      <c r="S114" s="86"/>
      <c r="T114" s="86"/>
      <c r="U114" s="86"/>
      <c r="V114" s="86"/>
      <c r="W114" s="86"/>
      <c r="X114" s="86"/>
      <c r="Y114" s="8"/>
    </row>
    <row r="115" spans="1:25" ht="39.75" customHeight="1">
      <c r="A115" s="56"/>
      <c r="B115" s="56"/>
      <c r="C115" s="56"/>
      <c r="D115" s="56"/>
      <c r="E115" s="56"/>
      <c r="F115" s="56"/>
      <c r="G115" s="96"/>
      <c r="H115" s="93"/>
      <c r="M115" s="8"/>
      <c r="N115" s="8"/>
      <c r="O115" s="8"/>
      <c r="P115" s="8"/>
      <c r="Q115" s="8"/>
      <c r="R115" s="86"/>
      <c r="S115" s="87">
        <f>SUM(A115:G115)</f>
        <v>0</v>
      </c>
      <c r="T115" s="87">
        <f>COUNTIF(A115:G115,"0")</f>
        <v>0</v>
      </c>
      <c r="U115" s="88">
        <f ca="1">(IF(B71=1,COUNTIF(A115:G115,"&gt;4"),COUNTIF(A115:G115,"&gt;=4")))</f>
        <v>0</v>
      </c>
      <c r="V115" s="88">
        <f>COUNTIF(A115:G115,"&gt;0")</f>
        <v>0</v>
      </c>
      <c r="W115" s="88">
        <f>T115+V115</f>
        <v>0</v>
      </c>
      <c r="X115" s="86"/>
      <c r="Y115" s="8"/>
    </row>
    <row r="116" spans="1:25" ht="20.25" customHeight="1">
      <c r="A116" s="135">
        <f t="shared" ref="A116:F116" ca="1" si="36">B116-1</f>
        <v>42225</v>
      </c>
      <c r="B116" s="135">
        <f t="shared" ca="1" si="36"/>
        <v>42226</v>
      </c>
      <c r="C116" s="135">
        <f t="shared" ca="1" si="36"/>
        <v>42227</v>
      </c>
      <c r="D116" s="135">
        <f t="shared" ca="1" si="36"/>
        <v>42228</v>
      </c>
      <c r="E116" s="135">
        <f t="shared" ca="1" si="36"/>
        <v>42229</v>
      </c>
      <c r="F116" s="135">
        <f t="shared" ca="1" si="36"/>
        <v>42230</v>
      </c>
      <c r="G116" s="145">
        <f ca="1">A119-1</f>
        <v>42231</v>
      </c>
      <c r="H116" s="93"/>
      <c r="M116" s="8"/>
      <c r="N116" s="8"/>
      <c r="O116" s="8"/>
      <c r="P116" s="8"/>
      <c r="Q116" s="8"/>
      <c r="R116" s="86"/>
      <c r="S116" s="86"/>
      <c r="T116" s="86"/>
      <c r="U116" s="86"/>
      <c r="V116" s="86"/>
      <c r="W116" s="86"/>
      <c r="X116" s="86"/>
      <c r="Y116" s="8"/>
    </row>
    <row r="117" spans="1:25" ht="12.75" customHeight="1">
      <c r="A117" s="133"/>
      <c r="B117" s="133"/>
      <c r="C117" s="152"/>
      <c r="D117" s="132"/>
      <c r="E117" s="153"/>
      <c r="F117" s="131"/>
      <c r="G117" s="153"/>
      <c r="H117" s="93"/>
      <c r="M117" s="8"/>
      <c r="N117" s="8"/>
      <c r="O117" s="8"/>
      <c r="P117" s="8"/>
      <c r="Q117" s="8"/>
      <c r="R117" s="86"/>
      <c r="S117" s="86"/>
      <c r="T117" s="86"/>
      <c r="U117" s="86"/>
      <c r="V117" s="86"/>
      <c r="W117" s="86"/>
      <c r="X117" s="86"/>
      <c r="Y117" s="8"/>
    </row>
    <row r="118" spans="1:25" ht="39.75" customHeight="1">
      <c r="A118" s="56"/>
      <c r="B118" s="56"/>
      <c r="C118" s="56"/>
      <c r="D118" s="56"/>
      <c r="E118" s="56"/>
      <c r="F118" s="56"/>
      <c r="G118" s="96"/>
      <c r="H118" s="93"/>
      <c r="M118" s="8"/>
      <c r="N118" s="8"/>
      <c r="O118" s="8"/>
      <c r="P118" s="8"/>
      <c r="Q118" s="8"/>
      <c r="R118" s="86"/>
      <c r="S118" s="87">
        <f>SUM(A118:G118)</f>
        <v>0</v>
      </c>
      <c r="T118" s="87">
        <f>COUNTIF(A118:G118,"0")</f>
        <v>0</v>
      </c>
      <c r="U118" s="88">
        <f ca="1">(IF(B74=1,COUNTIF(A118:G118,"&gt;4"),COUNTIF(A118:G118,"&gt;=4")))</f>
        <v>0</v>
      </c>
      <c r="V118" s="88">
        <f>COUNTIF(A118:G118,"&gt;0")</f>
        <v>0</v>
      </c>
      <c r="W118" s="88">
        <f>T118+V118</f>
        <v>0</v>
      </c>
      <c r="X118" s="86"/>
      <c r="Y118" s="8"/>
    </row>
    <row r="119" spans="1:25" ht="20.25" customHeight="1">
      <c r="A119" s="135">
        <f t="shared" ref="A119:F119" ca="1" si="37">B119-1</f>
        <v>42232</v>
      </c>
      <c r="B119" s="135">
        <f t="shared" ca="1" si="37"/>
        <v>42233</v>
      </c>
      <c r="C119" s="135">
        <f t="shared" ca="1" si="37"/>
        <v>42234</v>
      </c>
      <c r="D119" s="135">
        <f t="shared" ca="1" si="37"/>
        <v>42235</v>
      </c>
      <c r="E119" s="135">
        <f t="shared" ca="1" si="37"/>
        <v>42236</v>
      </c>
      <c r="F119" s="135">
        <f t="shared" ca="1" si="37"/>
        <v>42237</v>
      </c>
      <c r="G119" s="145">
        <f ca="1">A122-1</f>
        <v>42238</v>
      </c>
      <c r="H119" s="93"/>
      <c r="M119" s="8"/>
      <c r="N119" s="8"/>
      <c r="O119" s="8"/>
      <c r="P119" s="8"/>
      <c r="Q119" s="8"/>
      <c r="R119" s="86"/>
      <c r="S119" s="86"/>
      <c r="T119" s="86"/>
      <c r="U119" s="86"/>
      <c r="V119" s="86"/>
      <c r="W119" s="86"/>
      <c r="X119" s="86"/>
      <c r="Y119" s="8"/>
    </row>
    <row r="120" spans="1:25" ht="12.75" customHeight="1">
      <c r="A120" s="133"/>
      <c r="B120" s="133"/>
      <c r="C120" s="152"/>
      <c r="D120" s="132"/>
      <c r="E120" s="153"/>
      <c r="F120" s="131"/>
      <c r="G120" s="153"/>
      <c r="H120" s="93"/>
      <c r="M120" s="8"/>
      <c r="N120" s="8"/>
      <c r="O120" s="8"/>
      <c r="P120" s="8"/>
      <c r="Q120" s="8"/>
      <c r="R120" s="86"/>
      <c r="S120" s="86"/>
      <c r="T120" s="86"/>
      <c r="U120" s="86"/>
      <c r="V120" s="86"/>
      <c r="W120" s="86"/>
      <c r="X120" s="86"/>
      <c r="Y120" s="8"/>
    </row>
    <row r="121" spans="1:25" ht="39.75" customHeight="1">
      <c r="A121" s="56"/>
      <c r="B121" s="56"/>
      <c r="C121" s="56"/>
      <c r="D121" s="56"/>
      <c r="E121" s="56"/>
      <c r="F121" s="56"/>
      <c r="G121" s="96"/>
      <c r="H121" s="93"/>
      <c r="M121" s="8"/>
      <c r="N121" s="8"/>
      <c r="O121" s="8"/>
      <c r="P121" s="8"/>
      <c r="Q121" s="8"/>
      <c r="R121" s="86"/>
      <c r="S121" s="87">
        <f>SUM(A121:G121)</f>
        <v>0</v>
      </c>
      <c r="T121" s="87">
        <f>COUNTIF(A121:G121,"0")</f>
        <v>0</v>
      </c>
      <c r="U121" s="88">
        <f ca="1">(IF(B77=1,COUNTIF(A121:G121,"&gt;4"),COUNTIF(A121:G121,"&gt;=4")))</f>
        <v>0</v>
      </c>
      <c r="V121" s="88">
        <f>COUNTIF(A121:G121,"&gt;0")</f>
        <v>0</v>
      </c>
      <c r="W121" s="88">
        <f>T121+V121</f>
        <v>0</v>
      </c>
      <c r="X121" s="86"/>
      <c r="Y121" s="8"/>
    </row>
    <row r="122" spans="1:25" ht="20.25" customHeight="1">
      <c r="A122" s="135">
        <f t="shared" ref="A122:F122" ca="1" si="38">B122-1</f>
        <v>42239</v>
      </c>
      <c r="B122" s="135">
        <f t="shared" ca="1" si="38"/>
        <v>42240</v>
      </c>
      <c r="C122" s="135">
        <f t="shared" ca="1" si="38"/>
        <v>42241</v>
      </c>
      <c r="D122" s="135">
        <f t="shared" ca="1" si="38"/>
        <v>42242</v>
      </c>
      <c r="E122" s="135">
        <f t="shared" ca="1" si="38"/>
        <v>42243</v>
      </c>
      <c r="F122" s="135">
        <f t="shared" ca="1" si="38"/>
        <v>42244</v>
      </c>
      <c r="G122" s="145">
        <f ca="1">A125-1</f>
        <v>42245</v>
      </c>
      <c r="H122" s="93"/>
      <c r="M122" s="8"/>
      <c r="N122" s="8"/>
      <c r="O122" s="8"/>
      <c r="P122" s="8"/>
      <c r="Q122" s="8"/>
      <c r="R122" s="86"/>
      <c r="S122" s="86"/>
      <c r="T122" s="86"/>
      <c r="U122" s="86"/>
      <c r="V122" s="86"/>
      <c r="W122" s="86"/>
      <c r="X122" s="86"/>
      <c r="Y122" s="8"/>
    </row>
    <row r="123" spans="1:25" ht="12.75" customHeight="1">
      <c r="A123" s="133"/>
      <c r="B123" s="133"/>
      <c r="C123" s="152"/>
      <c r="D123" s="132"/>
      <c r="E123" s="153"/>
      <c r="F123" s="131"/>
      <c r="G123" s="153"/>
      <c r="H123" s="93"/>
      <c r="M123" s="8"/>
      <c r="N123" s="8"/>
      <c r="O123" s="8"/>
      <c r="P123" s="8"/>
      <c r="Q123" s="8"/>
      <c r="R123" s="86"/>
      <c r="S123" s="86"/>
      <c r="T123" s="86"/>
      <c r="U123" s="86"/>
      <c r="V123" s="86"/>
      <c r="W123" s="86"/>
      <c r="X123" s="86"/>
      <c r="Y123" s="8"/>
    </row>
    <row r="124" spans="1:25" ht="39.75" customHeight="1">
      <c r="A124" s="56"/>
      <c r="B124" s="56"/>
      <c r="C124" s="56"/>
      <c r="D124" s="56"/>
      <c r="E124" s="56"/>
      <c r="F124" s="56"/>
      <c r="G124" s="96"/>
      <c r="H124" s="93"/>
      <c r="M124" s="8"/>
      <c r="N124" s="8"/>
      <c r="O124" s="8"/>
      <c r="P124" s="8"/>
      <c r="Q124" s="8"/>
      <c r="R124" s="86"/>
      <c r="S124" s="87">
        <f>SUM(A124:G124)</f>
        <v>0</v>
      </c>
      <c r="T124" s="87">
        <f>COUNTIF(A124:G124,"0")</f>
        <v>0</v>
      </c>
      <c r="U124" s="88">
        <f ca="1">(IF(B80=1,COUNTIF(A124:G124,"&gt;4"),COUNTIF(A124:G124,"&gt;=4")))</f>
        <v>0</v>
      </c>
      <c r="V124" s="88">
        <f>COUNTIF(A124:G124,"&gt;0")</f>
        <v>0</v>
      </c>
      <c r="W124" s="88">
        <f>T124+V124</f>
        <v>0</v>
      </c>
      <c r="X124" s="86"/>
      <c r="Y124" s="8"/>
    </row>
    <row r="125" spans="1:25" ht="20.25" customHeight="1">
      <c r="A125" s="135">
        <f t="shared" ref="A125:F125" ca="1" si="39">B125-1</f>
        <v>42246</v>
      </c>
      <c r="B125" s="135">
        <f t="shared" ca="1" si="39"/>
        <v>42247</v>
      </c>
      <c r="C125" s="135">
        <f t="shared" ca="1" si="39"/>
        <v>42248</v>
      </c>
      <c r="D125" s="135">
        <f t="shared" ca="1" si="39"/>
        <v>42249</v>
      </c>
      <c r="E125" s="135">
        <f t="shared" ca="1" si="39"/>
        <v>42250</v>
      </c>
      <c r="F125" s="135">
        <f t="shared" ca="1" si="39"/>
        <v>42251</v>
      </c>
      <c r="G125" s="145">
        <f ca="1">A128-1</f>
        <v>42252</v>
      </c>
      <c r="H125" s="93"/>
      <c r="M125" s="8"/>
      <c r="N125" s="8"/>
      <c r="O125" s="8"/>
      <c r="P125" s="8"/>
      <c r="Q125" s="8"/>
      <c r="R125" s="86"/>
      <c r="S125" s="86"/>
      <c r="T125" s="86"/>
      <c r="U125" s="86"/>
      <c r="V125" s="86"/>
      <c r="W125" s="86"/>
      <c r="X125" s="86"/>
      <c r="Y125" s="8"/>
    </row>
    <row r="126" spans="1:25" ht="12.75" customHeight="1">
      <c r="A126" s="133"/>
      <c r="B126" s="133"/>
      <c r="C126" s="152"/>
      <c r="D126" s="132"/>
      <c r="E126" s="153"/>
      <c r="F126" s="131"/>
      <c r="G126" s="153"/>
      <c r="H126" s="93"/>
      <c r="M126" s="8"/>
      <c r="N126" s="8"/>
      <c r="O126" s="8"/>
      <c r="P126" s="8"/>
      <c r="Q126" s="8"/>
      <c r="R126" s="86"/>
      <c r="S126" s="86"/>
      <c r="T126" s="86"/>
      <c r="U126" s="86"/>
      <c r="V126" s="86"/>
      <c r="W126" s="86"/>
      <c r="X126" s="86"/>
      <c r="Y126" s="8"/>
    </row>
    <row r="127" spans="1:25" ht="39.75" customHeight="1">
      <c r="A127" s="56"/>
      <c r="B127" s="56"/>
      <c r="C127" s="56"/>
      <c r="D127" s="56"/>
      <c r="E127" s="56"/>
      <c r="F127" s="56"/>
      <c r="G127" s="96"/>
      <c r="H127" s="93"/>
      <c r="M127" s="8"/>
      <c r="N127" s="8"/>
      <c r="O127" s="8"/>
      <c r="P127" s="8"/>
      <c r="Q127" s="8"/>
      <c r="R127" s="86"/>
      <c r="S127" s="87">
        <f>SUM(A127:G127)</f>
        <v>0</v>
      </c>
      <c r="T127" s="87">
        <f>COUNTIF(A127:G127,"0")</f>
        <v>0</v>
      </c>
      <c r="U127" s="88">
        <f ca="1">(IF(B83=1,COUNTIF(A127:G127,"&gt;4"),COUNTIF(A127:G127,"&gt;=4")))</f>
        <v>0</v>
      </c>
      <c r="V127" s="88">
        <f>COUNTIF(A127:G127,"&gt;0")</f>
        <v>0</v>
      </c>
      <c r="W127" s="88">
        <f>T127+V127</f>
        <v>0</v>
      </c>
      <c r="X127" s="86"/>
      <c r="Y127" s="8"/>
    </row>
    <row r="128" spans="1:25" ht="20.25" customHeight="1">
      <c r="A128" s="135">
        <f t="shared" ref="A128:F128" ca="1" si="40">B128-1</f>
        <v>42253</v>
      </c>
      <c r="B128" s="135">
        <f t="shared" ca="1" si="40"/>
        <v>42254</v>
      </c>
      <c r="C128" s="135">
        <f t="shared" ca="1" si="40"/>
        <v>42255</v>
      </c>
      <c r="D128" s="135">
        <f t="shared" ca="1" si="40"/>
        <v>42256</v>
      </c>
      <c r="E128" s="135">
        <f t="shared" ca="1" si="40"/>
        <v>42257</v>
      </c>
      <c r="F128" s="135">
        <f t="shared" ca="1" si="40"/>
        <v>42258</v>
      </c>
      <c r="G128" s="145">
        <f ca="1">A131-1</f>
        <v>42259</v>
      </c>
      <c r="H128" s="93"/>
      <c r="M128" s="8"/>
      <c r="N128" s="8"/>
      <c r="O128" s="8"/>
      <c r="P128" s="8"/>
      <c r="Q128" s="8"/>
      <c r="R128" s="86"/>
      <c r="S128" s="86"/>
      <c r="T128" s="86"/>
      <c r="U128" s="86"/>
      <c r="V128" s="86"/>
      <c r="W128" s="86"/>
      <c r="X128" s="86"/>
      <c r="Y128" s="8"/>
    </row>
    <row r="129" spans="1:25" ht="12.75" customHeight="1">
      <c r="A129" s="133"/>
      <c r="B129" s="133"/>
      <c r="C129" s="152"/>
      <c r="D129" s="132"/>
      <c r="E129" s="153"/>
      <c r="F129" s="131"/>
      <c r="G129" s="153"/>
      <c r="H129" s="93"/>
      <c r="M129" s="8"/>
      <c r="N129" s="8"/>
      <c r="O129" s="8"/>
      <c r="P129" s="8"/>
      <c r="Q129" s="8"/>
      <c r="R129" s="86"/>
      <c r="S129" s="86"/>
      <c r="T129" s="86"/>
      <c r="U129" s="86"/>
      <c r="V129" s="86"/>
      <c r="W129" s="86"/>
      <c r="X129" s="86"/>
      <c r="Y129" s="8"/>
    </row>
    <row r="130" spans="1:25" ht="39.75" customHeight="1">
      <c r="A130" s="56"/>
      <c r="B130" s="56"/>
      <c r="C130" s="56"/>
      <c r="D130" s="56"/>
      <c r="E130" s="56"/>
      <c r="F130" s="56"/>
      <c r="G130" s="96"/>
      <c r="H130" s="93"/>
      <c r="M130" s="8"/>
      <c r="N130" s="8"/>
      <c r="O130" s="8"/>
      <c r="P130" s="8"/>
      <c r="Q130" s="8"/>
      <c r="R130" s="86"/>
      <c r="S130" s="87">
        <f>SUM(A130:G130)</f>
        <v>0</v>
      </c>
      <c r="T130" s="87">
        <f>COUNTIF(A130:G130,"0")</f>
        <v>0</v>
      </c>
      <c r="U130" s="88">
        <f ca="1">(IF(B86=1,COUNTIF(A130:G130,"&gt;4"),COUNTIF(A130:G130,"&gt;=4")))</f>
        <v>0</v>
      </c>
      <c r="V130" s="88">
        <f>COUNTIF(A130:G130,"&gt;0")</f>
        <v>0</v>
      </c>
      <c r="W130" s="88">
        <f>T130+V130</f>
        <v>0</v>
      </c>
      <c r="X130" s="86"/>
      <c r="Y130" s="8"/>
    </row>
    <row r="131" spans="1:25" ht="20.25" customHeight="1">
      <c r="A131" s="135">
        <f t="shared" ref="A131:F131" ca="1" si="41">B131-1</f>
        <v>42260</v>
      </c>
      <c r="B131" s="135">
        <f t="shared" ca="1" si="41"/>
        <v>42261</v>
      </c>
      <c r="C131" s="135">
        <f t="shared" ca="1" si="41"/>
        <v>42262</v>
      </c>
      <c r="D131" s="135">
        <f t="shared" ca="1" si="41"/>
        <v>42263</v>
      </c>
      <c r="E131" s="135">
        <f t="shared" ca="1" si="41"/>
        <v>42264</v>
      </c>
      <c r="F131" s="135">
        <f t="shared" ca="1" si="41"/>
        <v>42265</v>
      </c>
      <c r="G131" s="145">
        <f ca="1">A134-1</f>
        <v>42266</v>
      </c>
      <c r="H131" s="93"/>
      <c r="M131" s="8"/>
      <c r="N131" s="8"/>
      <c r="O131" s="8"/>
      <c r="P131" s="8"/>
      <c r="Q131" s="8"/>
      <c r="R131" s="86"/>
      <c r="S131" s="86"/>
      <c r="T131" s="86"/>
      <c r="U131" s="86"/>
      <c r="V131" s="86"/>
      <c r="W131" s="86"/>
      <c r="X131" s="86"/>
      <c r="Y131" s="8"/>
    </row>
    <row r="132" spans="1:25" ht="12.75" customHeight="1">
      <c r="A132" s="133"/>
      <c r="B132" s="133"/>
      <c r="C132" s="152"/>
      <c r="D132" s="132"/>
      <c r="E132" s="153"/>
      <c r="F132" s="131"/>
      <c r="G132" s="153"/>
      <c r="H132" s="93"/>
      <c r="M132" s="8"/>
      <c r="N132" s="8"/>
      <c r="O132" s="8"/>
      <c r="P132" s="8"/>
      <c r="Q132" s="8"/>
      <c r="R132" s="86"/>
      <c r="S132" s="86"/>
      <c r="T132" s="86"/>
      <c r="U132" s="86"/>
      <c r="V132" s="86"/>
      <c r="W132" s="86"/>
      <c r="X132" s="86"/>
      <c r="Y132" s="8"/>
    </row>
    <row r="133" spans="1:25" ht="39.75" customHeight="1">
      <c r="A133" s="56"/>
      <c r="B133" s="56"/>
      <c r="C133" s="56"/>
      <c r="D133" s="56"/>
      <c r="E133" s="56"/>
      <c r="F133" s="56"/>
      <c r="G133" s="96"/>
      <c r="H133" s="93"/>
      <c r="M133" s="8"/>
      <c r="N133" s="8"/>
      <c r="O133" s="8"/>
      <c r="P133" s="8"/>
      <c r="Q133" s="8"/>
      <c r="R133" s="86"/>
      <c r="S133" s="87">
        <f>SUM(A133:G133)</f>
        <v>0</v>
      </c>
      <c r="T133" s="87">
        <f>COUNTIF(A133:G133,"0")</f>
        <v>0</v>
      </c>
      <c r="U133" s="88">
        <f ca="1">(IF(B89=1,COUNTIF(A133:G133,"&gt;4"),COUNTIF(A133:G133,"&gt;=4")))</f>
        <v>0</v>
      </c>
      <c r="V133" s="88">
        <f>COUNTIF(A133:G133,"&gt;0")</f>
        <v>0</v>
      </c>
      <c r="W133" s="88">
        <f>T133+V133</f>
        <v>0</v>
      </c>
      <c r="X133" s="86"/>
      <c r="Y133" s="8"/>
    </row>
    <row r="134" spans="1:25" ht="20.25" customHeight="1">
      <c r="A134" s="135">
        <f t="shared" ref="A134:F134" ca="1" si="42">B134-1</f>
        <v>42267</v>
      </c>
      <c r="B134" s="135">
        <f t="shared" ca="1" si="42"/>
        <v>42268</v>
      </c>
      <c r="C134" s="135">
        <f t="shared" ca="1" si="42"/>
        <v>42269</v>
      </c>
      <c r="D134" s="135">
        <f t="shared" ca="1" si="42"/>
        <v>42270</v>
      </c>
      <c r="E134" s="135">
        <f t="shared" ca="1" si="42"/>
        <v>42271</v>
      </c>
      <c r="F134" s="135">
        <f t="shared" ca="1" si="42"/>
        <v>42272</v>
      </c>
      <c r="G134" s="145">
        <f ca="1">A137-1</f>
        <v>42273</v>
      </c>
      <c r="H134" s="93"/>
      <c r="M134" s="8"/>
      <c r="N134" s="8"/>
      <c r="O134" s="8"/>
      <c r="P134" s="8"/>
      <c r="Q134" s="8"/>
      <c r="R134" s="86"/>
      <c r="S134" s="86"/>
      <c r="T134" s="86"/>
      <c r="U134" s="86"/>
      <c r="V134" s="86"/>
      <c r="W134" s="86"/>
      <c r="X134" s="86"/>
      <c r="Y134" s="8"/>
    </row>
    <row r="135" spans="1:25" ht="12.75" customHeight="1">
      <c r="A135" s="133"/>
      <c r="B135" s="133"/>
      <c r="C135" s="152"/>
      <c r="D135" s="132"/>
      <c r="E135" s="153"/>
      <c r="F135" s="131"/>
      <c r="G135" s="153"/>
      <c r="H135" s="93"/>
      <c r="M135" s="8"/>
      <c r="N135" s="8"/>
      <c r="O135" s="8"/>
      <c r="P135" s="8"/>
      <c r="Q135" s="8"/>
      <c r="R135" s="86"/>
      <c r="S135" s="86"/>
      <c r="T135" s="86"/>
      <c r="U135" s="86"/>
      <c r="V135" s="86"/>
      <c r="W135" s="86"/>
      <c r="X135" s="86"/>
      <c r="Y135" s="8"/>
    </row>
    <row r="136" spans="1:25" ht="39.75" customHeight="1">
      <c r="A136" s="56"/>
      <c r="B136" s="56"/>
      <c r="C136" s="56"/>
      <c r="D136" s="56"/>
      <c r="E136" s="56"/>
      <c r="F136" s="56"/>
      <c r="G136" s="96"/>
      <c r="H136" s="93"/>
      <c r="M136" s="8"/>
      <c r="N136" s="8"/>
      <c r="O136" s="8"/>
      <c r="P136" s="8"/>
      <c r="Q136" s="8"/>
      <c r="R136" s="86"/>
      <c r="S136" s="87">
        <f>SUM(A136:G136)</f>
        <v>0</v>
      </c>
      <c r="T136" s="87">
        <f>COUNTIF(A136:G136,"0")</f>
        <v>0</v>
      </c>
      <c r="U136" s="88">
        <f ca="1">(IF(B92=1,COUNTIF(A136:G136,"&gt;4"),COUNTIF(A136:G136,"&gt;=4")))</f>
        <v>0</v>
      </c>
      <c r="V136" s="88">
        <f>COUNTIF(A136:G136,"&gt;0")</f>
        <v>0</v>
      </c>
      <c r="W136" s="88">
        <f>T136+V136</f>
        <v>0</v>
      </c>
      <c r="X136" s="86"/>
      <c r="Y136" s="8"/>
    </row>
    <row r="137" spans="1:25" ht="20.25" customHeight="1">
      <c r="A137" s="135">
        <f t="shared" ref="A137:F137" ca="1" si="43">B137-1</f>
        <v>42274</v>
      </c>
      <c r="B137" s="135">
        <f t="shared" ca="1" si="43"/>
        <v>42275</v>
      </c>
      <c r="C137" s="135">
        <f t="shared" ca="1" si="43"/>
        <v>42276</v>
      </c>
      <c r="D137" s="135">
        <f t="shared" ca="1" si="43"/>
        <v>42277</v>
      </c>
      <c r="E137" s="135">
        <f t="shared" ca="1" si="43"/>
        <v>42278</v>
      </c>
      <c r="F137" s="135">
        <f t="shared" ca="1" si="43"/>
        <v>42279</v>
      </c>
      <c r="G137" s="145">
        <f ca="1">A140-1</f>
        <v>42280</v>
      </c>
      <c r="H137" s="93"/>
      <c r="M137" s="8"/>
      <c r="N137" s="8"/>
      <c r="O137" s="8"/>
      <c r="P137" s="8"/>
      <c r="Q137" s="8"/>
      <c r="R137" s="86"/>
      <c r="S137" s="86"/>
      <c r="T137" s="86"/>
      <c r="U137" s="86"/>
      <c r="V137" s="86"/>
      <c r="W137" s="86"/>
      <c r="X137" s="86"/>
      <c r="Y137" s="8"/>
    </row>
    <row r="138" spans="1:25" ht="12.75" customHeight="1">
      <c r="A138" s="133"/>
      <c r="B138" s="133"/>
      <c r="C138" s="152"/>
      <c r="D138" s="132"/>
      <c r="E138" s="153"/>
      <c r="F138" s="131"/>
      <c r="G138" s="153"/>
      <c r="H138" s="93"/>
      <c r="M138" s="8"/>
      <c r="N138" s="8"/>
      <c r="O138" s="8"/>
      <c r="P138" s="8"/>
      <c r="Q138" s="8"/>
      <c r="R138" s="86"/>
      <c r="S138" s="86"/>
      <c r="T138" s="86"/>
      <c r="U138" s="86"/>
      <c r="V138" s="86"/>
      <c r="W138" s="86"/>
      <c r="X138" s="86"/>
      <c r="Y138" s="8"/>
    </row>
    <row r="139" spans="1:25" ht="39.75" customHeight="1">
      <c r="A139" s="56"/>
      <c r="B139" s="56"/>
      <c r="C139" s="56"/>
      <c r="D139" s="56"/>
      <c r="E139" s="56"/>
      <c r="F139" s="56"/>
      <c r="G139" s="96"/>
      <c r="H139" s="93"/>
      <c r="M139" s="8"/>
      <c r="N139" s="8"/>
      <c r="O139" s="8"/>
      <c r="P139" s="8"/>
      <c r="Q139" s="8"/>
      <c r="R139" s="86"/>
      <c r="S139" s="87">
        <f>SUM(A139:G139)</f>
        <v>0</v>
      </c>
      <c r="T139" s="87">
        <f>COUNTIF(A139:G139,"0")</f>
        <v>0</v>
      </c>
      <c r="U139" s="88">
        <f ca="1">(IF(B95=1,COUNTIF(A139:G139,"&gt;4"),COUNTIF(A139:G139,"&gt;=4")))</f>
        <v>0</v>
      </c>
      <c r="V139" s="88">
        <f>COUNTIF(A139:G139,"&gt;0")</f>
        <v>0</v>
      </c>
      <c r="W139" s="88">
        <f>T139+V139</f>
        <v>0</v>
      </c>
      <c r="X139" s="86"/>
      <c r="Y139" s="8"/>
    </row>
    <row r="140" spans="1:25" ht="20.25" customHeight="1">
      <c r="A140" s="135">
        <f t="shared" ref="A140:F140" ca="1" si="44">B140-1</f>
        <v>42281</v>
      </c>
      <c r="B140" s="135">
        <f t="shared" ca="1" si="44"/>
        <v>42282</v>
      </c>
      <c r="C140" s="135">
        <f t="shared" ca="1" si="44"/>
        <v>42283</v>
      </c>
      <c r="D140" s="135">
        <f t="shared" ca="1" si="44"/>
        <v>42284</v>
      </c>
      <c r="E140" s="135">
        <f t="shared" ca="1" si="44"/>
        <v>42285</v>
      </c>
      <c r="F140" s="135">
        <f t="shared" ca="1" si="44"/>
        <v>42286</v>
      </c>
      <c r="G140" s="145">
        <f ca="1">A143-1</f>
        <v>42287</v>
      </c>
      <c r="H140" s="93"/>
      <c r="M140" s="8"/>
      <c r="N140" s="8"/>
      <c r="O140" s="8"/>
      <c r="P140" s="8"/>
      <c r="Q140" s="8"/>
      <c r="R140" s="86"/>
      <c r="S140" s="86"/>
      <c r="T140" s="86"/>
      <c r="U140" s="86"/>
      <c r="V140" s="86"/>
      <c r="W140" s="86"/>
      <c r="X140" s="86"/>
      <c r="Y140" s="8"/>
    </row>
    <row r="141" spans="1:25" ht="12.75" customHeight="1">
      <c r="A141" s="133"/>
      <c r="B141" s="133"/>
      <c r="C141" s="152"/>
      <c r="D141" s="132"/>
      <c r="E141" s="153"/>
      <c r="F141" s="131"/>
      <c r="G141" s="153"/>
      <c r="H141" s="93"/>
      <c r="M141" s="8"/>
      <c r="N141" s="8"/>
      <c r="O141" s="8"/>
      <c r="P141" s="8"/>
      <c r="Q141" s="8"/>
      <c r="R141" s="86"/>
      <c r="S141" s="86"/>
      <c r="T141" s="86"/>
      <c r="U141" s="86"/>
      <c r="V141" s="86"/>
      <c r="W141" s="86"/>
      <c r="X141" s="86"/>
      <c r="Y141" s="8"/>
    </row>
    <row r="142" spans="1:25" ht="39.75" customHeight="1">
      <c r="A142" s="56"/>
      <c r="B142" s="56"/>
      <c r="C142" s="56"/>
      <c r="D142" s="56"/>
      <c r="E142" s="56"/>
      <c r="F142" s="56"/>
      <c r="G142" s="96"/>
      <c r="H142" s="93"/>
      <c r="M142" s="8"/>
      <c r="N142" s="8"/>
      <c r="O142" s="8"/>
      <c r="P142" s="8"/>
      <c r="Q142" s="8"/>
      <c r="R142" s="86"/>
      <c r="S142" s="87">
        <f>SUM(A142:G142)</f>
        <v>0</v>
      </c>
      <c r="T142" s="87">
        <f>COUNTIF(A142:G142,"0")</f>
        <v>0</v>
      </c>
      <c r="U142" s="88">
        <f ca="1">(IF(B98=1,COUNTIF(A142:G142,"&gt;4"),COUNTIF(A142:G142,"&gt;=4")))</f>
        <v>0</v>
      </c>
      <c r="V142" s="88">
        <f>COUNTIF(A142:G142,"&gt;0")</f>
        <v>0</v>
      </c>
      <c r="W142" s="88">
        <f>T142+V142</f>
        <v>0</v>
      </c>
      <c r="X142" s="86"/>
      <c r="Y142" s="8"/>
    </row>
    <row r="143" spans="1:25" ht="20.25" customHeight="1">
      <c r="A143" s="135">
        <f t="shared" ref="A143:F143" ca="1" si="45">B143-1</f>
        <v>42288</v>
      </c>
      <c r="B143" s="135">
        <f t="shared" ca="1" si="45"/>
        <v>42289</v>
      </c>
      <c r="C143" s="135">
        <f t="shared" ca="1" si="45"/>
        <v>42290</v>
      </c>
      <c r="D143" s="135">
        <f t="shared" ca="1" si="45"/>
        <v>42291</v>
      </c>
      <c r="E143" s="135">
        <f t="shared" ca="1" si="45"/>
        <v>42292</v>
      </c>
      <c r="F143" s="135">
        <f t="shared" ca="1" si="45"/>
        <v>42293</v>
      </c>
      <c r="G143" s="145">
        <f ca="1">A146-1</f>
        <v>42294</v>
      </c>
      <c r="H143" s="93"/>
      <c r="M143" s="8"/>
      <c r="N143" s="8"/>
      <c r="O143" s="8"/>
      <c r="P143" s="8"/>
      <c r="Q143" s="8"/>
      <c r="R143" s="86"/>
      <c r="S143" s="86"/>
      <c r="T143" s="86"/>
      <c r="U143" s="86"/>
      <c r="V143" s="86"/>
      <c r="W143" s="86"/>
      <c r="X143" s="86"/>
      <c r="Y143" s="8"/>
    </row>
    <row r="144" spans="1:25" ht="12.75" customHeight="1">
      <c r="A144" s="133"/>
      <c r="B144" s="133"/>
      <c r="C144" s="152"/>
      <c r="D144" s="132"/>
      <c r="E144" s="153"/>
      <c r="F144" s="131"/>
      <c r="G144" s="153"/>
      <c r="H144" s="93"/>
      <c r="M144" s="8"/>
      <c r="N144" s="8"/>
      <c r="O144" s="8"/>
      <c r="P144" s="8"/>
      <c r="Q144" s="8"/>
      <c r="R144" s="86"/>
      <c r="S144" s="86"/>
      <c r="T144" s="86"/>
      <c r="U144" s="86"/>
      <c r="V144" s="86"/>
      <c r="W144" s="86"/>
      <c r="X144" s="86"/>
      <c r="Y144" s="8"/>
    </row>
    <row r="145" spans="1:25" ht="39.75" customHeight="1">
      <c r="A145" s="56"/>
      <c r="B145" s="56"/>
      <c r="C145" s="56"/>
      <c r="D145" s="56"/>
      <c r="E145" s="56"/>
      <c r="F145" s="56"/>
      <c r="G145" s="96"/>
      <c r="H145" s="93"/>
      <c r="M145" s="8"/>
      <c r="N145" s="8"/>
      <c r="O145" s="8"/>
      <c r="P145" s="8"/>
      <c r="Q145" s="8"/>
      <c r="R145" s="86"/>
      <c r="S145" s="87">
        <f>SUM(A145:G145)</f>
        <v>0</v>
      </c>
      <c r="T145" s="87">
        <f>COUNTIF(A145:G145,"0")</f>
        <v>0</v>
      </c>
      <c r="U145" s="88">
        <f ca="1">(IF(B101=1,COUNTIF(A145:G145,"&gt;4"),COUNTIF(A145:G145,"&gt;=4")))</f>
        <v>0</v>
      </c>
      <c r="V145" s="88">
        <f>COUNTIF(A145:G145,"&gt;0")</f>
        <v>0</v>
      </c>
      <c r="W145" s="88">
        <f>T145+V145</f>
        <v>0</v>
      </c>
      <c r="X145" s="86"/>
      <c r="Y145" s="8"/>
    </row>
    <row r="146" spans="1:25" ht="20.25" customHeight="1">
      <c r="A146" s="135">
        <f t="shared" ref="A146:F146" ca="1" si="46">B146-1</f>
        <v>42295</v>
      </c>
      <c r="B146" s="135">
        <f t="shared" ca="1" si="46"/>
        <v>42296</v>
      </c>
      <c r="C146" s="135">
        <f t="shared" ca="1" si="46"/>
        <v>42297</v>
      </c>
      <c r="D146" s="135">
        <f t="shared" ca="1" si="46"/>
        <v>42298</v>
      </c>
      <c r="E146" s="135">
        <f t="shared" ca="1" si="46"/>
        <v>42299</v>
      </c>
      <c r="F146" s="135">
        <f t="shared" ca="1" si="46"/>
        <v>42300</v>
      </c>
      <c r="G146" s="145">
        <f ca="1">A149-1</f>
        <v>42301</v>
      </c>
      <c r="H146" s="93"/>
      <c r="M146" s="8"/>
      <c r="N146" s="8"/>
      <c r="O146" s="8"/>
      <c r="P146" s="8"/>
      <c r="Q146" s="8"/>
      <c r="R146" s="86"/>
      <c r="S146" s="86"/>
      <c r="T146" s="86"/>
      <c r="U146" s="86"/>
      <c r="V146" s="86"/>
      <c r="W146" s="86"/>
      <c r="X146" s="86"/>
      <c r="Y146" s="8"/>
    </row>
    <row r="147" spans="1:25" ht="12.75" customHeight="1">
      <c r="A147" s="133"/>
      <c r="B147" s="133"/>
      <c r="C147" s="152"/>
      <c r="D147" s="132"/>
      <c r="E147" s="153"/>
      <c r="F147" s="131"/>
      <c r="G147" s="153"/>
      <c r="H147" s="93"/>
      <c r="M147" s="8"/>
      <c r="N147" s="8"/>
      <c r="O147" s="8"/>
      <c r="P147" s="8"/>
      <c r="Q147" s="8"/>
      <c r="R147" s="86"/>
      <c r="S147" s="86"/>
      <c r="T147" s="86"/>
      <c r="U147" s="86"/>
      <c r="V147" s="86"/>
      <c r="W147" s="86"/>
      <c r="X147" s="86"/>
      <c r="Y147" s="8"/>
    </row>
    <row r="148" spans="1:25" ht="39.75" customHeight="1">
      <c r="A148" s="56"/>
      <c r="B148" s="56"/>
      <c r="C148" s="56"/>
      <c r="D148" s="56"/>
      <c r="E148" s="56"/>
      <c r="F148" s="56"/>
      <c r="G148" s="96"/>
      <c r="H148" s="93"/>
      <c r="M148" s="8"/>
      <c r="N148" s="8"/>
      <c r="O148" s="8"/>
      <c r="P148" s="8"/>
      <c r="Q148" s="8"/>
      <c r="R148" s="86"/>
      <c r="S148" s="87">
        <f>SUM(A148:G148)</f>
        <v>0</v>
      </c>
      <c r="T148" s="87">
        <f>COUNTIF(A148:G148,"0")</f>
        <v>0</v>
      </c>
      <c r="U148" s="88">
        <f ca="1">(IF(B104=1,COUNTIF(A148:G148,"&gt;4"),COUNTIF(A148:G148,"&gt;=4")))</f>
        <v>0</v>
      </c>
      <c r="V148" s="88">
        <f>COUNTIF(A148:G148,"&gt;0")</f>
        <v>0</v>
      </c>
      <c r="W148" s="88">
        <f>T148+V148</f>
        <v>0</v>
      </c>
      <c r="X148" s="86"/>
      <c r="Y148" s="8"/>
    </row>
    <row r="149" spans="1:25" ht="20.25" customHeight="1">
      <c r="A149" s="135">
        <f t="shared" ref="A149:F149" ca="1" si="47">B149-1</f>
        <v>42302</v>
      </c>
      <c r="B149" s="135">
        <f t="shared" ca="1" si="47"/>
        <v>42303</v>
      </c>
      <c r="C149" s="135">
        <f t="shared" ca="1" si="47"/>
        <v>42304</v>
      </c>
      <c r="D149" s="135">
        <f t="shared" ca="1" si="47"/>
        <v>42305</v>
      </c>
      <c r="E149" s="135">
        <f t="shared" ca="1" si="47"/>
        <v>42306</v>
      </c>
      <c r="F149" s="135">
        <f t="shared" ca="1" si="47"/>
        <v>42307</v>
      </c>
      <c r="G149" s="145">
        <f ca="1">A152-1</f>
        <v>42308</v>
      </c>
      <c r="H149" s="93"/>
      <c r="M149" s="8"/>
      <c r="N149" s="8"/>
      <c r="O149" s="8"/>
      <c r="P149" s="8"/>
      <c r="Q149" s="8"/>
      <c r="R149" s="86"/>
      <c r="S149" s="86"/>
      <c r="T149" s="86"/>
      <c r="U149" s="86"/>
      <c r="V149" s="86"/>
      <c r="W149" s="86"/>
      <c r="X149" s="86"/>
      <c r="Y149" s="8"/>
    </row>
    <row r="150" spans="1:25" ht="12.75" customHeight="1">
      <c r="A150" s="133"/>
      <c r="B150" s="133"/>
      <c r="C150" s="152"/>
      <c r="D150" s="132"/>
      <c r="E150" s="153"/>
      <c r="F150" s="131"/>
      <c r="G150" s="153"/>
      <c r="H150" s="93"/>
      <c r="M150" s="8"/>
      <c r="N150" s="8"/>
      <c r="O150" s="8"/>
      <c r="P150" s="8"/>
      <c r="Q150" s="8"/>
      <c r="R150" s="86"/>
      <c r="S150" s="86"/>
      <c r="T150" s="86"/>
      <c r="U150" s="86"/>
      <c r="V150" s="86"/>
      <c r="W150" s="86"/>
      <c r="X150" s="86"/>
      <c r="Y150" s="8"/>
    </row>
    <row r="151" spans="1:25" ht="39.75" customHeight="1">
      <c r="A151" s="56"/>
      <c r="B151" s="56"/>
      <c r="C151" s="56"/>
      <c r="D151" s="56"/>
      <c r="E151" s="56"/>
      <c r="F151" s="56"/>
      <c r="G151" s="96"/>
      <c r="H151" s="93"/>
      <c r="M151" s="8"/>
      <c r="N151" s="8"/>
      <c r="O151" s="8"/>
      <c r="P151" s="8"/>
      <c r="Q151" s="8"/>
      <c r="R151" s="86"/>
      <c r="S151" s="87">
        <f>SUM(A151:G151)</f>
        <v>0</v>
      </c>
      <c r="T151" s="87">
        <f>COUNTIF(A151:G151,"0")</f>
        <v>0</v>
      </c>
      <c r="U151" s="88">
        <f ca="1">(IF(B107=1,COUNTIF(A151:G151,"&gt;4"),COUNTIF(A151:G151,"&gt;=4")))</f>
        <v>0</v>
      </c>
      <c r="V151" s="88">
        <f>COUNTIF(A151:G151,"&gt;0")</f>
        <v>0</v>
      </c>
      <c r="W151" s="88">
        <f>T151+V151</f>
        <v>0</v>
      </c>
      <c r="X151" s="86"/>
      <c r="Y151" s="8"/>
    </row>
    <row r="152" spans="1:25" ht="20.25" customHeight="1">
      <c r="A152" s="135">
        <f t="shared" ref="A152:F152" ca="1" si="48">B152-1</f>
        <v>42309</v>
      </c>
      <c r="B152" s="135">
        <f t="shared" ca="1" si="48"/>
        <v>42310</v>
      </c>
      <c r="C152" s="135">
        <f t="shared" ca="1" si="48"/>
        <v>42311</v>
      </c>
      <c r="D152" s="135">
        <f t="shared" ca="1" si="48"/>
        <v>42312</v>
      </c>
      <c r="E152" s="135">
        <f t="shared" ca="1" si="48"/>
        <v>42313</v>
      </c>
      <c r="F152" s="135">
        <f t="shared" ca="1" si="48"/>
        <v>42314</v>
      </c>
      <c r="G152" s="145">
        <f ca="1">A155-1</f>
        <v>42315</v>
      </c>
      <c r="H152" s="93"/>
      <c r="M152" s="8"/>
      <c r="N152" s="8"/>
      <c r="O152" s="8"/>
      <c r="P152" s="8"/>
      <c r="Q152" s="8"/>
      <c r="R152" s="86"/>
      <c r="S152" s="86"/>
      <c r="T152" s="86"/>
      <c r="U152" s="86"/>
      <c r="V152" s="86"/>
      <c r="W152" s="86"/>
      <c r="X152" s="86"/>
      <c r="Y152" s="8"/>
    </row>
    <row r="153" spans="1:25" ht="12.75" customHeight="1">
      <c r="A153" s="133"/>
      <c r="B153" s="133"/>
      <c r="C153" s="152"/>
      <c r="D153" s="132"/>
      <c r="E153" s="153"/>
      <c r="F153" s="131"/>
      <c r="G153" s="153"/>
      <c r="H153" s="93"/>
      <c r="M153" s="8"/>
      <c r="N153" s="8"/>
      <c r="O153" s="8"/>
      <c r="P153" s="8"/>
      <c r="Q153" s="8"/>
      <c r="R153" s="86"/>
      <c r="S153" s="86"/>
      <c r="T153" s="86"/>
      <c r="U153" s="86"/>
      <c r="V153" s="86"/>
      <c r="W153" s="86"/>
      <c r="X153" s="86"/>
      <c r="Y153" s="8"/>
    </row>
    <row r="154" spans="1:25" ht="39.75" customHeight="1">
      <c r="A154" s="56"/>
      <c r="B154" s="56"/>
      <c r="C154" s="56"/>
      <c r="D154" s="56"/>
      <c r="E154" s="56"/>
      <c r="F154" s="56"/>
      <c r="G154" s="96"/>
      <c r="H154" s="93"/>
      <c r="M154" s="8"/>
      <c r="N154" s="8"/>
      <c r="O154" s="8"/>
      <c r="P154" s="8"/>
      <c r="Q154" s="8"/>
      <c r="R154" s="86"/>
      <c r="S154" s="87">
        <f>SUM(A154:G154)</f>
        <v>0</v>
      </c>
      <c r="T154" s="87">
        <f>COUNTIF(A154:G154,"0")</f>
        <v>0</v>
      </c>
      <c r="U154" s="88">
        <f ca="1">(IF(B110=1,COUNTIF(A154:G154,"&gt;4"),COUNTIF(A154:G154,"&gt;=4")))</f>
        <v>0</v>
      </c>
      <c r="V154" s="88">
        <f>COUNTIF(A154:G154,"&gt;0")</f>
        <v>0</v>
      </c>
      <c r="W154" s="88">
        <f>T154+V154</f>
        <v>0</v>
      </c>
      <c r="X154" s="86"/>
      <c r="Y154" s="8"/>
    </row>
    <row r="155" spans="1:25" ht="20.25" customHeight="1">
      <c r="A155" s="135">
        <f t="shared" ref="A155:F155" ca="1" si="49">B155-1</f>
        <v>42316</v>
      </c>
      <c r="B155" s="135">
        <f t="shared" ca="1" si="49"/>
        <v>42317</v>
      </c>
      <c r="C155" s="135">
        <f t="shared" ca="1" si="49"/>
        <v>42318</v>
      </c>
      <c r="D155" s="135">
        <f t="shared" ca="1" si="49"/>
        <v>42319</v>
      </c>
      <c r="E155" s="135">
        <f t="shared" ca="1" si="49"/>
        <v>42320</v>
      </c>
      <c r="F155" s="135">
        <f t="shared" ca="1" si="49"/>
        <v>42321</v>
      </c>
      <c r="G155" s="145">
        <f ca="1">A158-1</f>
        <v>42322</v>
      </c>
      <c r="H155" s="93"/>
      <c r="M155" s="8"/>
      <c r="N155" s="8"/>
      <c r="O155" s="8"/>
      <c r="P155" s="8"/>
      <c r="Q155" s="8"/>
      <c r="R155" s="86"/>
      <c r="S155" s="86"/>
      <c r="T155" s="86"/>
      <c r="U155" s="86"/>
      <c r="V155" s="86"/>
      <c r="W155" s="86"/>
      <c r="X155" s="86"/>
      <c r="Y155" s="8"/>
    </row>
    <row r="156" spans="1:25" ht="12.75" customHeight="1">
      <c r="A156" s="133"/>
      <c r="B156" s="133"/>
      <c r="C156" s="152"/>
      <c r="D156" s="132"/>
      <c r="E156" s="153"/>
      <c r="F156" s="131"/>
      <c r="G156" s="153"/>
      <c r="H156" s="93"/>
      <c r="M156" s="8"/>
      <c r="N156" s="8"/>
      <c r="O156" s="8"/>
      <c r="P156" s="8"/>
      <c r="Q156" s="8"/>
      <c r="R156" s="86"/>
      <c r="S156" s="86"/>
      <c r="T156" s="86"/>
      <c r="U156" s="86"/>
      <c r="V156" s="86"/>
      <c r="W156" s="86"/>
      <c r="X156" s="86"/>
      <c r="Y156" s="8"/>
    </row>
    <row r="157" spans="1:25" ht="39.75" customHeight="1">
      <c r="A157" s="56"/>
      <c r="B157" s="56"/>
      <c r="C157" s="56"/>
      <c r="D157" s="56"/>
      <c r="E157" s="56"/>
      <c r="F157" s="56"/>
      <c r="G157" s="96"/>
      <c r="H157" s="93"/>
      <c r="M157" s="8"/>
      <c r="N157" s="8"/>
      <c r="O157" s="8"/>
      <c r="P157" s="8"/>
      <c r="Q157" s="8"/>
      <c r="R157" s="86"/>
      <c r="S157" s="87">
        <f>SUM(A157:G157)</f>
        <v>0</v>
      </c>
      <c r="T157" s="87">
        <f>COUNTIF(A157:G157,"0")</f>
        <v>0</v>
      </c>
      <c r="U157" s="88">
        <f ca="1">(IF(B113=1,COUNTIF(A157:G157,"&gt;4"),COUNTIF(A157:G157,"&gt;=4")))</f>
        <v>0</v>
      </c>
      <c r="V157" s="88">
        <f>COUNTIF(A157:G157,"&gt;0")</f>
        <v>0</v>
      </c>
      <c r="W157" s="88">
        <f>T157+V157</f>
        <v>0</v>
      </c>
      <c r="X157" s="86"/>
      <c r="Y157" s="8"/>
    </row>
    <row r="158" spans="1:25" ht="20.25" customHeight="1">
      <c r="A158" s="135">
        <f t="shared" ref="A158:F158" ca="1" si="50">B158-1</f>
        <v>42323</v>
      </c>
      <c r="B158" s="135">
        <f t="shared" ca="1" si="50"/>
        <v>42324</v>
      </c>
      <c r="C158" s="135">
        <f t="shared" ca="1" si="50"/>
        <v>42325</v>
      </c>
      <c r="D158" s="135">
        <f t="shared" ca="1" si="50"/>
        <v>42326</v>
      </c>
      <c r="E158" s="135">
        <f t="shared" ca="1" si="50"/>
        <v>42327</v>
      </c>
      <c r="F158" s="135">
        <f t="shared" ca="1" si="50"/>
        <v>42328</v>
      </c>
      <c r="G158" s="145">
        <f ca="1">A161-1</f>
        <v>42329</v>
      </c>
      <c r="H158" s="93"/>
      <c r="M158" s="8"/>
      <c r="N158" s="8"/>
      <c r="O158" s="8"/>
      <c r="P158" s="8"/>
      <c r="Q158" s="8"/>
      <c r="R158" s="86"/>
      <c r="S158" s="86"/>
      <c r="T158" s="86"/>
      <c r="U158" s="86"/>
      <c r="V158" s="86"/>
      <c r="W158" s="86"/>
      <c r="X158" s="86"/>
      <c r="Y158" s="8"/>
    </row>
    <row r="159" spans="1:25" ht="12.75" customHeight="1">
      <c r="A159" s="133"/>
      <c r="B159" s="133"/>
      <c r="C159" s="152"/>
      <c r="D159" s="132"/>
      <c r="E159" s="153"/>
      <c r="F159" s="131"/>
      <c r="G159" s="153"/>
      <c r="H159" s="93"/>
      <c r="M159" s="8"/>
      <c r="N159" s="8"/>
      <c r="O159" s="8"/>
      <c r="P159" s="8"/>
      <c r="Q159" s="8"/>
      <c r="R159" s="86"/>
      <c r="S159" s="86"/>
      <c r="T159" s="86"/>
      <c r="U159" s="86"/>
      <c r="V159" s="86"/>
      <c r="W159" s="86"/>
      <c r="X159" s="86"/>
      <c r="Y159" s="8"/>
    </row>
    <row r="160" spans="1:25" ht="39.75" customHeight="1">
      <c r="A160" s="56"/>
      <c r="B160" s="56"/>
      <c r="C160" s="56"/>
      <c r="D160" s="56"/>
      <c r="E160" s="56"/>
      <c r="F160" s="56"/>
      <c r="G160" s="96"/>
      <c r="H160" s="93"/>
      <c r="M160" s="8"/>
      <c r="N160" s="8"/>
      <c r="O160" s="8"/>
      <c r="P160" s="8"/>
      <c r="Q160" s="8"/>
      <c r="R160" s="86"/>
      <c r="S160" s="87">
        <f>SUM(A160:G160)</f>
        <v>0</v>
      </c>
      <c r="T160" s="87">
        <f>COUNTIF(A160:G160,"0")</f>
        <v>0</v>
      </c>
      <c r="U160" s="88">
        <f ca="1">(IF(B116=1,COUNTIF(A160:G160,"&gt;4"),COUNTIF(A160:G160,"&gt;=4")))</f>
        <v>0</v>
      </c>
      <c r="V160" s="88">
        <f>COUNTIF(A160:G160,"&gt;0")</f>
        <v>0</v>
      </c>
      <c r="W160" s="88">
        <f>T160+V160</f>
        <v>0</v>
      </c>
      <c r="X160" s="86"/>
      <c r="Y160" s="8"/>
    </row>
    <row r="161" spans="1:55" ht="20.25" customHeight="1">
      <c r="A161" s="135">
        <f t="shared" ref="A161:F161" ca="1" si="51">B161-1</f>
        <v>42330</v>
      </c>
      <c r="B161" s="135">
        <f t="shared" ca="1" si="51"/>
        <v>42331</v>
      </c>
      <c r="C161" s="135">
        <f t="shared" ca="1" si="51"/>
        <v>42332</v>
      </c>
      <c r="D161" s="135">
        <f t="shared" ca="1" si="51"/>
        <v>42333</v>
      </c>
      <c r="E161" s="135">
        <f t="shared" ca="1" si="51"/>
        <v>42334</v>
      </c>
      <c r="F161" s="135">
        <f t="shared" ca="1" si="51"/>
        <v>42335</v>
      </c>
      <c r="G161" s="145">
        <f ca="1">A164-1</f>
        <v>42336</v>
      </c>
      <c r="H161" s="93"/>
      <c r="M161" s="8"/>
      <c r="N161" s="8"/>
      <c r="O161" s="8"/>
      <c r="P161" s="8"/>
      <c r="Q161" s="8"/>
      <c r="R161" s="86"/>
      <c r="S161" s="86"/>
      <c r="T161" s="86"/>
      <c r="U161" s="86"/>
      <c r="V161" s="86"/>
      <c r="W161" s="86"/>
      <c r="X161" s="86"/>
      <c r="Y161" s="8"/>
    </row>
    <row r="162" spans="1:55" ht="12.75" customHeight="1">
      <c r="A162" s="133"/>
      <c r="B162" s="133"/>
      <c r="C162" s="152"/>
      <c r="D162" s="132"/>
      <c r="E162" s="153"/>
      <c r="F162" s="131"/>
      <c r="G162" s="153"/>
      <c r="H162" s="93"/>
      <c r="M162" s="8"/>
      <c r="N162" s="8"/>
      <c r="O162" s="8"/>
      <c r="P162" s="8"/>
      <c r="Q162" s="8"/>
      <c r="R162" s="86"/>
      <c r="S162" s="86"/>
      <c r="T162" s="86"/>
      <c r="U162" s="86"/>
      <c r="V162" s="86"/>
      <c r="W162" s="86"/>
      <c r="X162" s="86"/>
      <c r="Y162" s="8"/>
    </row>
    <row r="163" spans="1:55" ht="39.75" customHeight="1">
      <c r="A163" s="56"/>
      <c r="B163" s="56"/>
      <c r="C163" s="56"/>
      <c r="D163" s="56"/>
      <c r="E163" s="56"/>
      <c r="F163" s="56"/>
      <c r="G163" s="96"/>
      <c r="H163" s="93"/>
      <c r="M163" s="8"/>
      <c r="N163" s="8"/>
      <c r="O163" s="8"/>
      <c r="P163" s="8"/>
      <c r="Q163" s="8"/>
      <c r="R163" s="86"/>
      <c r="S163" s="87">
        <f>SUM(A163:G163)</f>
        <v>0</v>
      </c>
      <c r="T163" s="87">
        <f>COUNTIF(A163:G163,"0")</f>
        <v>0</v>
      </c>
      <c r="U163" s="88">
        <f ca="1">(IF(B119=1,COUNTIF(A163:G163,"&gt;4"),COUNTIF(A163:G163,"&gt;=4")))</f>
        <v>0</v>
      </c>
      <c r="V163" s="88">
        <f>COUNTIF(A163:G163,"&gt;0")</f>
        <v>0</v>
      </c>
      <c r="W163" s="88">
        <f>T163+V163</f>
        <v>0</v>
      </c>
      <c r="X163" s="86"/>
      <c r="Y163" s="8"/>
    </row>
    <row r="164" spans="1:55" ht="20.25" customHeight="1">
      <c r="A164" s="135">
        <f t="shared" ref="A164:F164" ca="1" si="52">B164-1</f>
        <v>42337</v>
      </c>
      <c r="B164" s="135">
        <f t="shared" ca="1" si="52"/>
        <v>42338</v>
      </c>
      <c r="C164" s="135">
        <f t="shared" ca="1" si="52"/>
        <v>42339</v>
      </c>
      <c r="D164" s="135">
        <f t="shared" ca="1" si="52"/>
        <v>42340</v>
      </c>
      <c r="E164" s="135">
        <f t="shared" ca="1" si="52"/>
        <v>42341</v>
      </c>
      <c r="F164" s="135">
        <f t="shared" ca="1" si="52"/>
        <v>42342</v>
      </c>
      <c r="G164" s="145">
        <f ca="1">E4</f>
        <v>42343</v>
      </c>
      <c r="H164" s="93"/>
      <c r="M164" s="8"/>
      <c r="N164" s="8"/>
      <c r="O164" s="8"/>
      <c r="P164" s="8"/>
      <c r="Q164" s="8"/>
      <c r="R164" s="86"/>
      <c r="S164" s="86"/>
      <c r="T164" s="86"/>
      <c r="U164" s="86"/>
      <c r="V164" s="86"/>
      <c r="W164" s="86"/>
      <c r="X164" s="86"/>
      <c r="Y164" s="8"/>
    </row>
    <row r="165" spans="1:55" ht="12.75" customHeight="1">
      <c r="A165" s="133"/>
      <c r="B165" s="133"/>
      <c r="C165" s="152"/>
      <c r="D165" s="132"/>
      <c r="E165" s="153"/>
      <c r="F165" s="131"/>
      <c r="G165" s="153"/>
      <c r="H165" s="93"/>
      <c r="M165" s="8"/>
      <c r="N165" s="8"/>
      <c r="O165" s="8"/>
      <c r="P165" s="8"/>
      <c r="Q165" s="8"/>
      <c r="R165" s="86"/>
      <c r="S165" s="86"/>
      <c r="T165" s="86"/>
      <c r="U165" s="86"/>
      <c r="V165" s="86"/>
      <c r="W165" s="86"/>
      <c r="X165" s="86"/>
      <c r="Y165" s="8"/>
    </row>
    <row r="166" spans="1:55" ht="39.75" customHeight="1">
      <c r="A166" s="56"/>
      <c r="B166" s="56"/>
      <c r="C166" s="56"/>
      <c r="D166" s="56"/>
      <c r="E166" s="56"/>
      <c r="F166" s="56"/>
      <c r="G166" s="96"/>
      <c r="H166" s="93"/>
      <c r="M166" s="8"/>
      <c r="N166" s="8"/>
      <c r="O166" s="8"/>
      <c r="P166" s="8"/>
      <c r="Q166" s="8"/>
      <c r="R166" s="86"/>
      <c r="S166" s="87">
        <f>SUM(A166:G166)</f>
        <v>0</v>
      </c>
      <c r="T166" s="87">
        <f>COUNTIF(A166:G166,"0")</f>
        <v>0</v>
      </c>
      <c r="U166" s="88">
        <f ca="1">(IF(B122=1,COUNTIF(A166:G166,"&gt;4"),COUNTIF(A166:G166,"&gt;=4")))</f>
        <v>0</v>
      </c>
      <c r="V166" s="88">
        <f>COUNTIF(A166:G166,"&gt;0")</f>
        <v>0</v>
      </c>
      <c r="W166" s="88">
        <f>T166+V166</f>
        <v>0</v>
      </c>
      <c r="X166" s="86"/>
      <c r="Y166" s="8"/>
    </row>
    <row r="167" spans="1:55">
      <c r="A167" s="22"/>
      <c r="B167" s="22"/>
      <c r="C167" s="22"/>
      <c r="D167" s="22"/>
      <c r="E167" s="22"/>
      <c r="F167" s="22"/>
      <c r="G167" s="22"/>
      <c r="H167" s="15"/>
      <c r="I167" s="86"/>
      <c r="J167" s="86"/>
      <c r="K167" s="86"/>
      <c r="L167" s="86"/>
      <c r="M167" s="8"/>
      <c r="N167" s="8"/>
      <c r="O167" s="8"/>
      <c r="P167" s="8"/>
      <c r="Q167" s="8"/>
      <c r="R167" s="8"/>
      <c r="S167" s="8"/>
      <c r="T167" s="8"/>
      <c r="U167" s="8"/>
      <c r="V167" s="8"/>
      <c r="W167" s="8"/>
      <c r="X167" s="8"/>
      <c r="Y167" s="8"/>
    </row>
    <row r="168" spans="1:55" ht="19.5">
      <c r="A168" s="24"/>
      <c r="B168" s="24"/>
      <c r="C168" s="24"/>
      <c r="D168" s="35" t="s">
        <v>145</v>
      </c>
      <c r="E168" s="24"/>
      <c r="F168" s="24"/>
      <c r="G168" s="24"/>
      <c r="H168" s="15"/>
      <c r="M168" s="8"/>
      <c r="N168" s="8"/>
      <c r="O168" s="8"/>
      <c r="P168" s="8"/>
      <c r="Q168" s="8"/>
      <c r="R168" s="8"/>
      <c r="S168" s="8"/>
      <c r="T168" s="8"/>
      <c r="U168" s="8"/>
      <c r="V168" s="8"/>
      <c r="W168" s="8"/>
      <c r="X168" s="8"/>
      <c r="Y168" s="8"/>
    </row>
    <row r="169" spans="1:55">
      <c r="A169" s="22"/>
      <c r="B169" s="22"/>
      <c r="C169" s="22"/>
      <c r="D169" s="22"/>
      <c r="E169" s="22"/>
      <c r="F169" s="22"/>
      <c r="G169" s="22"/>
      <c r="H169" s="15"/>
      <c r="M169" s="8"/>
      <c r="N169" s="8"/>
      <c r="O169" s="8"/>
      <c r="P169" s="8"/>
      <c r="Q169" s="8"/>
      <c r="R169" s="8"/>
      <c r="S169" s="8"/>
      <c r="T169" s="8"/>
      <c r="U169" s="8"/>
      <c r="V169" s="8"/>
      <c r="W169" s="8"/>
      <c r="X169" s="8"/>
      <c r="Y169" s="8"/>
    </row>
    <row r="170" spans="1:55">
      <c r="M170" s="8"/>
      <c r="N170" s="8"/>
      <c r="O170" s="8"/>
      <c r="P170" s="8"/>
      <c r="Q170" s="8"/>
      <c r="R170" s="8"/>
      <c r="S170" s="8"/>
      <c r="T170" s="8"/>
      <c r="U170" s="8"/>
      <c r="V170" s="8"/>
      <c r="W170" s="8"/>
      <c r="X170" s="8"/>
      <c r="Y170" s="8"/>
    </row>
    <row r="171" spans="1:55">
      <c r="A171" s="8"/>
      <c r="B171" s="8"/>
      <c r="C171" s="8"/>
      <c r="D171" s="8"/>
      <c r="E171" s="8"/>
      <c r="F171" s="8"/>
      <c r="G171" s="8"/>
      <c r="H171" s="8"/>
      <c r="I171" s="8"/>
      <c r="M171" s="8"/>
      <c r="N171" s="8"/>
      <c r="O171" s="8"/>
      <c r="P171" s="8"/>
      <c r="Q171" s="8"/>
      <c r="R171" s="8"/>
      <c r="S171" s="8"/>
      <c r="T171" s="8"/>
      <c r="U171" s="8"/>
      <c r="V171" s="8"/>
      <c r="W171" s="8"/>
      <c r="X171" s="8"/>
      <c r="Y171" s="8"/>
    </row>
    <row r="172" spans="1:55">
      <c r="A172" s="8"/>
      <c r="B172" s="8"/>
      <c r="C172" s="8"/>
      <c r="D172" s="8"/>
      <c r="E172" s="8"/>
      <c r="F172" s="8"/>
      <c r="G172" s="8"/>
      <c r="H172" s="8"/>
      <c r="I172" s="8"/>
    </row>
    <row r="173" spans="1:55">
      <c r="A173" s="8"/>
      <c r="B173" s="8"/>
      <c r="C173" s="8"/>
      <c r="D173" s="8"/>
      <c r="E173" s="8"/>
      <c r="F173" s="8"/>
      <c r="G173" s="8"/>
      <c r="H173" s="8"/>
      <c r="I173" s="8"/>
    </row>
    <row r="174" spans="1:55">
      <c r="A174" s="8"/>
      <c r="B174" s="8"/>
      <c r="C174" s="8"/>
      <c r="D174" s="8"/>
      <c r="E174" s="8"/>
      <c r="F174" s="8"/>
      <c r="G174" s="8"/>
      <c r="H174" s="8"/>
      <c r="I174" s="8"/>
    </row>
    <row r="175" spans="1:55">
      <c r="A175" s="8"/>
      <c r="B175" s="8"/>
      <c r="C175" s="8"/>
      <c r="D175" s="8"/>
      <c r="E175" s="8"/>
      <c r="F175" s="8"/>
      <c r="G175" s="8"/>
      <c r="H175" s="8"/>
      <c r="I175" s="8"/>
    </row>
    <row r="176" spans="1:55">
      <c r="A176" s="86"/>
      <c r="B176" s="86"/>
      <c r="C176" s="86"/>
      <c r="D176" s="86"/>
      <c r="E176" s="86"/>
      <c r="F176" s="86"/>
      <c r="G176" s="86"/>
      <c r="H176" s="86"/>
      <c r="I176" s="86"/>
      <c r="J176" s="86"/>
      <c r="K176" s="86"/>
      <c r="L176" s="86"/>
      <c r="M176" s="86"/>
      <c r="N176" s="86"/>
      <c r="O176" s="86"/>
      <c r="P176" s="86"/>
      <c r="Q176" s="86"/>
      <c r="R176" s="86"/>
      <c r="S176" s="86"/>
      <c r="T176" s="86"/>
      <c r="U176" s="86"/>
      <c r="V176" s="86"/>
      <c r="W176" s="86"/>
      <c r="X176" s="86"/>
      <c r="Y176" s="86"/>
      <c r="Z176" s="86"/>
      <c r="AA176" s="86"/>
      <c r="AB176" s="86"/>
      <c r="AC176" s="86"/>
      <c r="AD176" s="86"/>
      <c r="AE176" s="86"/>
      <c r="AF176" s="86"/>
      <c r="AG176" s="86"/>
      <c r="AH176" s="86"/>
      <c r="AI176" s="91"/>
      <c r="AJ176" s="86"/>
      <c r="AK176" s="86"/>
      <c r="AL176" s="86"/>
      <c r="AM176" s="86"/>
      <c r="AN176" s="86"/>
      <c r="AO176" s="86"/>
      <c r="AP176" s="86"/>
      <c r="AQ176" s="86"/>
      <c r="AR176" s="86"/>
      <c r="AS176" s="86"/>
      <c r="AT176" s="86"/>
      <c r="AU176" s="86"/>
      <c r="AV176" s="86"/>
      <c r="AW176" s="86"/>
      <c r="AX176" s="86"/>
      <c r="AY176" s="86"/>
      <c r="AZ176" s="86"/>
      <c r="BA176" s="86"/>
      <c r="BB176" s="86"/>
      <c r="BC176" s="86"/>
    </row>
    <row r="177" spans="1:55" ht="25.5">
      <c r="A177" s="91" t="s">
        <v>77</v>
      </c>
      <c r="B177" s="91"/>
      <c r="C177" s="91"/>
      <c r="D177" s="91"/>
      <c r="E177" s="91"/>
      <c r="F177" s="91"/>
      <c r="G177" s="91"/>
      <c r="H177" s="204"/>
      <c r="I177" s="91"/>
      <c r="J177" s="91"/>
      <c r="K177" s="91"/>
      <c r="L177" s="91"/>
      <c r="M177" s="91"/>
      <c r="N177" s="91"/>
      <c r="O177" s="86"/>
      <c r="P177" s="86"/>
      <c r="Q177" s="91"/>
      <c r="R177" s="91"/>
      <c r="S177" s="91"/>
      <c r="T177" s="91"/>
      <c r="U177" s="91"/>
      <c r="V177" s="91"/>
      <c r="W177" s="91"/>
      <c r="X177" s="91"/>
      <c r="Y177" s="204"/>
      <c r="Z177" s="206"/>
      <c r="AA177" s="86"/>
      <c r="AB177" s="86"/>
      <c r="AC177" s="86"/>
      <c r="AD177" s="86"/>
      <c r="AE177" s="86"/>
      <c r="AF177" s="86"/>
      <c r="AG177" s="86"/>
      <c r="AH177" s="86"/>
      <c r="AI177" s="86"/>
      <c r="AJ177" s="86"/>
      <c r="AK177" s="86"/>
      <c r="AL177" s="86"/>
      <c r="AM177" s="86"/>
      <c r="AN177" s="86"/>
      <c r="AO177" s="86"/>
      <c r="AP177" s="86"/>
      <c r="AQ177" s="86"/>
      <c r="AR177" s="86"/>
      <c r="AS177" s="86"/>
      <c r="AT177" s="86"/>
      <c r="AU177" s="86"/>
      <c r="AV177" s="86"/>
      <c r="AW177" s="86"/>
      <c r="AX177" s="86"/>
      <c r="AY177" s="86"/>
      <c r="AZ177" s="86"/>
      <c r="BA177" s="86"/>
      <c r="BB177" s="205" t="s">
        <v>78</v>
      </c>
      <c r="BC177" s="205">
        <v>0</v>
      </c>
    </row>
    <row r="178" spans="1:55">
      <c r="A178" s="91">
        <f>COUNTIF(A10:G10,"0")</f>
        <v>0</v>
      </c>
      <c r="B178" s="91">
        <f>COUNTIF(A13:G13,"0")</f>
        <v>0</v>
      </c>
      <c r="C178" s="91">
        <f>COUNTIF(A16:G16,"0")</f>
        <v>0</v>
      </c>
      <c r="D178" s="91">
        <f>COUNTIF(A19:G19,"0")</f>
        <v>0</v>
      </c>
      <c r="E178" s="91">
        <f>COUNTIF(A22:G22,"0")</f>
        <v>0</v>
      </c>
      <c r="F178" s="91">
        <f>COUNTIF(A25:G25,"0")</f>
        <v>0</v>
      </c>
      <c r="G178" s="91">
        <f>COUNTIF(A28:G28,"0")</f>
        <v>0</v>
      </c>
      <c r="H178" s="91">
        <f>COUNTIF(A31:G31,"0")</f>
        <v>0</v>
      </c>
      <c r="I178" s="91">
        <f>COUNTIF(A34:G34,"0")</f>
        <v>0</v>
      </c>
      <c r="J178" s="91">
        <f>COUNTIF(A37:G37,"0")</f>
        <v>0</v>
      </c>
      <c r="K178" s="91">
        <f>COUNTIF(A40:G40,"0")</f>
        <v>0</v>
      </c>
      <c r="L178" s="91">
        <f>COUNTIF(A43:G43,"0")</f>
        <v>0</v>
      </c>
      <c r="M178" s="91">
        <f>COUNTIF(A46:G46,"0")</f>
        <v>0</v>
      </c>
      <c r="N178" s="91">
        <f>COUNTIF(A49:G49,"0")</f>
        <v>0</v>
      </c>
      <c r="O178" s="91">
        <f>COUNTIF(A52:G52,"0")</f>
        <v>0</v>
      </c>
      <c r="P178" s="91">
        <f>COUNTIF(A55:G55,"0")</f>
        <v>0</v>
      </c>
      <c r="Q178" s="91">
        <f>COUNTIF(A58:G58,"0")</f>
        <v>0</v>
      </c>
      <c r="R178" s="91">
        <f>COUNTIF(A61:G61,"0")</f>
        <v>0</v>
      </c>
      <c r="S178" s="91">
        <f>COUNTIF(A64:G64,"0")</f>
        <v>0</v>
      </c>
      <c r="T178" s="91">
        <f>COUNTIF(A67:G67,"0")</f>
        <v>0</v>
      </c>
      <c r="U178" s="91">
        <f>COUNTIF(A70:G70,"0")</f>
        <v>0</v>
      </c>
      <c r="V178" s="91">
        <f>COUNTIF(A73:G73,"0")</f>
        <v>0</v>
      </c>
      <c r="W178" s="91">
        <f>COUNTIF(A76:G76,"0")</f>
        <v>0</v>
      </c>
      <c r="X178" s="91">
        <f>COUNTIF(A79:G79,"0")</f>
        <v>0</v>
      </c>
      <c r="Y178" s="91">
        <f>COUNTIF(A82:G82,"0")</f>
        <v>0</v>
      </c>
      <c r="Z178" s="91">
        <f>COUNTIF(A85:G85,"0")</f>
        <v>0</v>
      </c>
      <c r="AA178" s="91">
        <f>COUNTIF(A88:G88,"0")</f>
        <v>0</v>
      </c>
      <c r="AB178" s="91">
        <f>COUNTIF($A$91:$G$91,"0")</f>
        <v>0</v>
      </c>
      <c r="AC178" s="91">
        <f>COUNTIF($A$94:$G$94,"0")</f>
        <v>0</v>
      </c>
      <c r="AD178" s="91">
        <f>COUNTIF($A$97:$G$97,"0")</f>
        <v>0</v>
      </c>
      <c r="AE178" s="91">
        <f>COUNTIF($A$100:$G$100,"0")</f>
        <v>0</v>
      </c>
      <c r="AF178" s="91">
        <f>COUNTIF($A$103:$G$103,"0")</f>
        <v>0</v>
      </c>
      <c r="AG178" s="91">
        <f>COUNTIF($A$106:$G$106,"0")</f>
        <v>0</v>
      </c>
      <c r="AH178" s="91">
        <f>COUNTIF($A$109:$G$109,"0")</f>
        <v>0</v>
      </c>
      <c r="AI178" s="91">
        <f>COUNTIF($A$112:$G$112,"0")</f>
        <v>0</v>
      </c>
      <c r="AJ178" s="91">
        <f>COUNTIF($A$115:$G$115,"0")</f>
        <v>0</v>
      </c>
      <c r="AK178" s="91">
        <f>COUNTIF($A$118:$G$118,"0")</f>
        <v>0</v>
      </c>
      <c r="AL178" s="91">
        <f>COUNTIF($A$121:$G$121,"0")</f>
        <v>0</v>
      </c>
      <c r="AM178" s="91">
        <f>COUNTIF($A$124:$G$124,"0")</f>
        <v>0</v>
      </c>
      <c r="AN178" s="91">
        <f>COUNTIF($A$127:$G$127,"0")</f>
        <v>0</v>
      </c>
      <c r="AO178" s="91">
        <f>COUNTIF($A$130:$G$130,"0")</f>
        <v>0</v>
      </c>
      <c r="AP178" s="91">
        <f>COUNTIF($A$133:$G$133,"0")</f>
        <v>0</v>
      </c>
      <c r="AQ178" s="91">
        <f>COUNTIF($A$136:$G$136,"0")</f>
        <v>0</v>
      </c>
      <c r="AR178" s="91">
        <f>COUNTIF($A$139:$G$139,"0")</f>
        <v>0</v>
      </c>
      <c r="AS178" s="91">
        <f>COUNTIF($A$142:$G$142,"0")</f>
        <v>0</v>
      </c>
      <c r="AT178" s="91">
        <f>COUNTIF($A$145:$G$145,"0")</f>
        <v>0</v>
      </c>
      <c r="AU178" s="91">
        <f>COUNTIF($A$148:$G$148,"0")</f>
        <v>0</v>
      </c>
      <c r="AV178" s="91">
        <f>COUNTIF($A$151:$G$151,"0")</f>
        <v>0</v>
      </c>
      <c r="AW178" s="91">
        <f>COUNTIF($A$154:$G$154,"0")</f>
        <v>0</v>
      </c>
      <c r="AX178" s="91">
        <f>COUNTIF($A$157:$G$157,"0")</f>
        <v>0</v>
      </c>
      <c r="AY178" s="91">
        <f>COUNTIF($A$160:$G$160,"0")</f>
        <v>0</v>
      </c>
      <c r="AZ178" s="91">
        <f>COUNTIF($A$163:$G$163,"0")</f>
        <v>0</v>
      </c>
      <c r="BA178" s="91">
        <f>COUNTIF($A$166:$G$166,"0")</f>
        <v>0</v>
      </c>
      <c r="BB178" s="204">
        <f>SUM(A178:BA178)</f>
        <v>0</v>
      </c>
      <c r="BC178" s="206">
        <f>BB178/360</f>
        <v>0</v>
      </c>
    </row>
    <row r="179" spans="1:55" ht="25.5">
      <c r="A179" s="91" t="s">
        <v>26</v>
      </c>
      <c r="B179" s="91"/>
      <c r="C179" s="91"/>
      <c r="D179" s="91"/>
      <c r="E179" s="91"/>
      <c r="F179" s="91"/>
      <c r="G179" s="91"/>
      <c r="H179" s="91"/>
      <c r="I179" s="91"/>
      <c r="J179" s="91"/>
      <c r="K179" s="91"/>
      <c r="L179" s="91"/>
      <c r="M179" s="91"/>
      <c r="N179" s="91"/>
      <c r="O179" s="86"/>
      <c r="P179" s="86"/>
      <c r="Q179" s="91"/>
      <c r="R179" s="91"/>
      <c r="S179" s="91"/>
      <c r="T179" s="91"/>
      <c r="U179" s="91"/>
      <c r="V179" s="91"/>
      <c r="W179" s="91"/>
      <c r="X179" s="91"/>
      <c r="Y179" s="204"/>
      <c r="Z179" s="206"/>
      <c r="AA179" s="86"/>
      <c r="AB179" s="86"/>
      <c r="AC179" s="86"/>
      <c r="AD179" s="86"/>
      <c r="AE179" s="86"/>
      <c r="AF179" s="86"/>
      <c r="AG179" s="86"/>
      <c r="AH179" s="86"/>
      <c r="AI179" s="86"/>
      <c r="AJ179" s="86"/>
      <c r="AK179" s="86"/>
      <c r="AL179" s="86"/>
      <c r="AM179" s="86"/>
      <c r="AN179" s="86"/>
      <c r="AO179" s="86"/>
      <c r="AP179" s="86"/>
      <c r="AQ179" s="86"/>
      <c r="AR179" s="86"/>
      <c r="AS179" s="86"/>
      <c r="AT179" s="86"/>
      <c r="AU179" s="86"/>
      <c r="AV179" s="86"/>
      <c r="AW179" s="86"/>
      <c r="AX179" s="86"/>
      <c r="AY179" s="86"/>
      <c r="AZ179" s="86"/>
      <c r="BA179" s="86"/>
      <c r="BB179" s="205" t="s">
        <v>37</v>
      </c>
      <c r="BC179" s="204">
        <v>1</v>
      </c>
    </row>
    <row r="180" spans="1:55">
      <c r="A180" s="91">
        <f>COUNTIF(A10:G10,"1")</f>
        <v>0</v>
      </c>
      <c r="B180" s="91">
        <f>COUNTIF(A13:G13,"1")</f>
        <v>0</v>
      </c>
      <c r="C180" s="91">
        <f>COUNTIF(A16:G16,"1")</f>
        <v>0</v>
      </c>
      <c r="D180" s="91">
        <f>COUNTIF(A19:G19,"1")</f>
        <v>0</v>
      </c>
      <c r="E180" s="91">
        <f>COUNTIF(A22:G22,"1")</f>
        <v>0</v>
      </c>
      <c r="F180" s="91">
        <f>COUNTIF(A25:G25,"1")</f>
        <v>0</v>
      </c>
      <c r="G180" s="91">
        <f>COUNTIF(A28:G28,"1")</f>
        <v>0</v>
      </c>
      <c r="H180" s="91">
        <f>COUNTIF(A31:G31,"1")</f>
        <v>0</v>
      </c>
      <c r="I180" s="91">
        <f>COUNTIF(A34:G34,"1")</f>
        <v>0</v>
      </c>
      <c r="J180" s="91">
        <f>COUNTIF(A37:G37,"1")</f>
        <v>0</v>
      </c>
      <c r="K180" s="91">
        <f>COUNTIF(A40:G40,"1")</f>
        <v>0</v>
      </c>
      <c r="L180" s="91">
        <f>COUNTIF(A43:G43,"1")</f>
        <v>0</v>
      </c>
      <c r="M180" s="91">
        <f>COUNTIF(A46:G46,"1")</f>
        <v>0</v>
      </c>
      <c r="N180" s="91">
        <f>COUNTIF(A49:G49,"1")</f>
        <v>0</v>
      </c>
      <c r="O180" s="91">
        <f>COUNTIF(A52:G52,"1")</f>
        <v>0</v>
      </c>
      <c r="P180" s="91">
        <f>COUNTIF(A55:G55,"1")</f>
        <v>0</v>
      </c>
      <c r="Q180" s="91">
        <f>COUNTIF(A58:G58,"1")</f>
        <v>0</v>
      </c>
      <c r="R180" s="91">
        <f>COUNTIF(A61:G61,"1")</f>
        <v>0</v>
      </c>
      <c r="S180" s="91">
        <f>COUNTIF(A64:G64,"1")</f>
        <v>0</v>
      </c>
      <c r="T180" s="91">
        <f>COUNTIF(A67:G67,"1")</f>
        <v>0</v>
      </c>
      <c r="U180" s="91">
        <f>COUNTIF(A70:G70,"1")</f>
        <v>0</v>
      </c>
      <c r="V180" s="91">
        <f>COUNTIF(A73:G73,"1")</f>
        <v>0</v>
      </c>
      <c r="W180" s="91">
        <f>COUNTIF(A76:G76,"1")</f>
        <v>0</v>
      </c>
      <c r="X180" s="91">
        <f>COUNTIF(A79:G79,"1")</f>
        <v>0</v>
      </c>
      <c r="Y180" s="91">
        <f>COUNTIF(A82:G82,"1")</f>
        <v>0</v>
      </c>
      <c r="Z180" s="91">
        <f>COUNTIF(A85:G85,"1")</f>
        <v>0</v>
      </c>
      <c r="AA180" s="91">
        <f>COUNTIF(A88:G88,"1")</f>
        <v>0</v>
      </c>
      <c r="AB180" s="91">
        <f>COUNTIF($A$91:$G$91,"1")</f>
        <v>0</v>
      </c>
      <c r="AC180" s="91">
        <f>COUNTIF($A$94:$G$94,"1")</f>
        <v>0</v>
      </c>
      <c r="AD180" s="91">
        <f>COUNTIF($A$97:$G$97,"1")</f>
        <v>0</v>
      </c>
      <c r="AE180" s="91">
        <f>COUNTIF($A$100:$G$100,"1")</f>
        <v>0</v>
      </c>
      <c r="AF180" s="91">
        <f>COUNTIF($A$103:$G$103,"1")</f>
        <v>0</v>
      </c>
      <c r="AG180" s="91">
        <f>COUNTIF($A$106:$G$106,"1")</f>
        <v>0</v>
      </c>
      <c r="AH180" s="91">
        <f>COUNTIF($A$109:$G$109,"1")</f>
        <v>0</v>
      </c>
      <c r="AI180" s="91">
        <f>COUNTIF($A$112:$G$112,"1")</f>
        <v>0</v>
      </c>
      <c r="AJ180" s="91">
        <f>COUNTIF($A$115:$G$115,"1")</f>
        <v>0</v>
      </c>
      <c r="AK180" s="91">
        <f>COUNTIF($A$118:$G$118,"1")</f>
        <v>0</v>
      </c>
      <c r="AL180" s="91">
        <f>COUNTIF($A$121:$G$121,"1")</f>
        <v>0</v>
      </c>
      <c r="AM180" s="91">
        <f>COUNTIF($A$124:$G$124,"1")</f>
        <v>0</v>
      </c>
      <c r="AN180" s="91">
        <f>COUNTIF($A$127:$G$127,"1")</f>
        <v>0</v>
      </c>
      <c r="AO180" s="91">
        <f>COUNTIF($A$130:$G$130,"1")</f>
        <v>0</v>
      </c>
      <c r="AP180" s="91">
        <f>COUNTIF($A$133:$G$133,"1")</f>
        <v>0</v>
      </c>
      <c r="AQ180" s="91">
        <f>COUNTIF($A$136:$G$136,"1")</f>
        <v>0</v>
      </c>
      <c r="AR180" s="91">
        <f>COUNTIF($A$139:$G$139,"1")</f>
        <v>0</v>
      </c>
      <c r="AS180" s="91">
        <f>COUNTIF($A$142:$G$142,"1")</f>
        <v>0</v>
      </c>
      <c r="AT180" s="91">
        <f>COUNTIF($A$145:$G$145,"1")</f>
        <v>0</v>
      </c>
      <c r="AU180" s="91">
        <f>COUNTIF($A$148:$G$148,"1")</f>
        <v>0</v>
      </c>
      <c r="AV180" s="91">
        <f>COUNTIF($A$151:$G$151,"1")</f>
        <v>0</v>
      </c>
      <c r="AW180" s="91">
        <f>COUNTIF($A$154:$G$154,"1")</f>
        <v>0</v>
      </c>
      <c r="AX180" s="91">
        <f>COUNTIF($A$157:$G$157,"1")</f>
        <v>0</v>
      </c>
      <c r="AY180" s="91">
        <f>COUNTIF($A$160:$G$160,"1")</f>
        <v>0</v>
      </c>
      <c r="AZ180" s="91">
        <f>COUNTIF($A$163:$G$163,"1")</f>
        <v>0</v>
      </c>
      <c r="BA180" s="91">
        <f>COUNTIF($A$166:$G$166,"1")</f>
        <v>0</v>
      </c>
      <c r="BB180" s="204">
        <f>SUM(A180:BA180)</f>
        <v>0</v>
      </c>
      <c r="BC180" s="206">
        <f>BB180/360</f>
        <v>0</v>
      </c>
    </row>
    <row r="181" spans="1:55" ht="25.5">
      <c r="A181" s="91" t="s">
        <v>27</v>
      </c>
      <c r="B181" s="91"/>
      <c r="C181" s="91"/>
      <c r="D181" s="91"/>
      <c r="E181" s="91"/>
      <c r="F181" s="91"/>
      <c r="G181" s="91"/>
      <c r="H181" s="91"/>
      <c r="I181" s="91"/>
      <c r="J181" s="91"/>
      <c r="K181" s="91"/>
      <c r="L181" s="91"/>
      <c r="M181" s="91"/>
      <c r="N181" s="91"/>
      <c r="O181" s="86"/>
      <c r="P181" s="86"/>
      <c r="Q181" s="91"/>
      <c r="R181" s="91"/>
      <c r="S181" s="91"/>
      <c r="T181" s="91"/>
      <c r="U181" s="91"/>
      <c r="V181" s="91"/>
      <c r="W181" s="91"/>
      <c r="X181" s="91"/>
      <c r="Y181" s="204"/>
      <c r="Z181" s="206"/>
      <c r="AA181" s="86"/>
      <c r="AB181" s="86"/>
      <c r="AC181" s="86"/>
      <c r="AD181" s="86"/>
      <c r="AE181" s="86"/>
      <c r="AF181" s="86"/>
      <c r="AG181" s="86"/>
      <c r="AH181" s="86"/>
      <c r="AI181" s="86"/>
      <c r="AJ181" s="86"/>
      <c r="AK181" s="86"/>
      <c r="AL181" s="86"/>
      <c r="AM181" s="86"/>
      <c r="AN181" s="86"/>
      <c r="AO181" s="86"/>
      <c r="AP181" s="86"/>
      <c r="AQ181" s="86"/>
      <c r="AR181" s="86"/>
      <c r="AS181" s="86"/>
      <c r="AT181" s="86"/>
      <c r="AU181" s="86"/>
      <c r="AV181" s="86"/>
      <c r="AW181" s="86"/>
      <c r="AX181" s="86"/>
      <c r="AY181" s="86"/>
      <c r="AZ181" s="86"/>
      <c r="BA181" s="86"/>
      <c r="BB181" s="205" t="s">
        <v>38</v>
      </c>
      <c r="BC181" s="205">
        <v>2</v>
      </c>
    </row>
    <row r="182" spans="1:55">
      <c r="A182" s="91">
        <f>COUNTIF(A10:G10,"2")</f>
        <v>0</v>
      </c>
      <c r="B182" s="91">
        <f>COUNTIF(A13:G13,"2")</f>
        <v>0</v>
      </c>
      <c r="C182" s="91">
        <f>COUNTIF(A16:G16,"2")</f>
        <v>0</v>
      </c>
      <c r="D182" s="91">
        <f>COUNTIF(A19:G19,"2")</f>
        <v>0</v>
      </c>
      <c r="E182" s="91">
        <f>COUNTIF(A22:G22,"2")</f>
        <v>0</v>
      </c>
      <c r="F182" s="91">
        <f>COUNTIF(A25:G25,"2")</f>
        <v>0</v>
      </c>
      <c r="G182" s="91">
        <f>COUNTIF(A28:G28,"2")</f>
        <v>0</v>
      </c>
      <c r="H182" s="91">
        <f>COUNTIF(A31:G31,"2")</f>
        <v>0</v>
      </c>
      <c r="I182" s="91">
        <f>COUNTIF(A34:G34,"2")</f>
        <v>0</v>
      </c>
      <c r="J182" s="91">
        <f>COUNTIF(A37:G37,"2")</f>
        <v>0</v>
      </c>
      <c r="K182" s="91">
        <f>COUNTIF(A40:G40,"2")</f>
        <v>0</v>
      </c>
      <c r="L182" s="91">
        <f>COUNTIF(A43:G43,"2")</f>
        <v>0</v>
      </c>
      <c r="M182" s="91">
        <f>COUNTIF(A46:G46,"2")</f>
        <v>0</v>
      </c>
      <c r="N182" s="91">
        <f>COUNTIF(A49:G49,"2")</f>
        <v>0</v>
      </c>
      <c r="O182" s="91">
        <f>COUNTIF($A$52:$G$52,"2")</f>
        <v>0</v>
      </c>
      <c r="P182" s="91">
        <f>COUNTIF($A$55:$G$55,"2")</f>
        <v>0</v>
      </c>
      <c r="Q182" s="91">
        <f>COUNTIF($A$58:$G$58,"2")</f>
        <v>0</v>
      </c>
      <c r="R182" s="91">
        <f>COUNTIF($A$61:$G$61,"2")</f>
        <v>0</v>
      </c>
      <c r="S182" s="91">
        <f>COUNTIF($A$64:$G$64,"2")</f>
        <v>0</v>
      </c>
      <c r="T182" s="91">
        <f>COUNTIF($A$67:$G$67,"2")</f>
        <v>0</v>
      </c>
      <c r="U182" s="91">
        <f>COUNTIF($A$70:$G$70,"2")</f>
        <v>0</v>
      </c>
      <c r="V182" s="91">
        <f>COUNTIF($A$73:$G$73,"2")</f>
        <v>0</v>
      </c>
      <c r="W182" s="91">
        <f>COUNTIF($A$76:$G$76,"2")</f>
        <v>0</v>
      </c>
      <c r="X182" s="91">
        <f>COUNTIF($A$79:$G$79,"2")</f>
        <v>0</v>
      </c>
      <c r="Y182" s="91">
        <f>COUNTIF($A$82:$G$82,"2")</f>
        <v>0</v>
      </c>
      <c r="Z182" s="91">
        <f>COUNTIF($A$85:$G$85,"2")</f>
        <v>0</v>
      </c>
      <c r="AA182" s="91">
        <f>COUNTIF($A$88:$G$88,"2")</f>
        <v>0</v>
      </c>
      <c r="AB182" s="91">
        <f>COUNTIF($A$91:$G$91,"2")</f>
        <v>0</v>
      </c>
      <c r="AC182" s="91">
        <f>COUNTIF($A$94:$G$94,"2")</f>
        <v>0</v>
      </c>
      <c r="AD182" s="91">
        <f>COUNTIF($A$97:$G$97,"2")</f>
        <v>0</v>
      </c>
      <c r="AE182" s="91">
        <f>COUNTIF($A$100:$G$100,"2")</f>
        <v>0</v>
      </c>
      <c r="AF182" s="91">
        <f>COUNTIF($A$103:$G$103,"2")</f>
        <v>0</v>
      </c>
      <c r="AG182" s="91">
        <f>COUNTIF($A$106:$G$106,"2")</f>
        <v>0</v>
      </c>
      <c r="AH182" s="91">
        <f>COUNTIF($A$109:$G$109,"2")</f>
        <v>0</v>
      </c>
      <c r="AI182" s="91">
        <f>COUNTIF($A$112:$G$112,"2")</f>
        <v>0</v>
      </c>
      <c r="AJ182" s="91">
        <f>COUNTIF($A$115:$G$115,"2")</f>
        <v>0</v>
      </c>
      <c r="AK182" s="91">
        <f>COUNTIF($A$118:$G$118,"2")</f>
        <v>0</v>
      </c>
      <c r="AL182" s="91">
        <f>COUNTIF($A$121:$G$121,"2")</f>
        <v>0</v>
      </c>
      <c r="AM182" s="91">
        <f>COUNTIF($A$124:$G$124,"2")</f>
        <v>0</v>
      </c>
      <c r="AN182" s="91">
        <f>COUNTIF($A$127:$G$127,"2")</f>
        <v>0</v>
      </c>
      <c r="AO182" s="91">
        <f>COUNTIF($A$130:$G$130,"2")</f>
        <v>0</v>
      </c>
      <c r="AP182" s="91">
        <f>COUNTIF($A$133:$G$133,"2")</f>
        <v>0</v>
      </c>
      <c r="AQ182" s="91">
        <f>COUNTIF($A$136:$G$136,"2")</f>
        <v>0</v>
      </c>
      <c r="AR182" s="91">
        <f>COUNTIF($A$139:$G$139,"2")</f>
        <v>0</v>
      </c>
      <c r="AS182" s="91">
        <f>COUNTIF($A$142:$G$142,"2")</f>
        <v>0</v>
      </c>
      <c r="AT182" s="91">
        <f>COUNTIF($A$145:$G$145,"2")</f>
        <v>0</v>
      </c>
      <c r="AU182" s="91">
        <f>COUNTIF($A$148:$G$148,"2")</f>
        <v>0</v>
      </c>
      <c r="AV182" s="91">
        <f>COUNTIF($A$151:$G$151,"2")</f>
        <v>0</v>
      </c>
      <c r="AW182" s="91">
        <f>COUNTIF($A$154:$G$154,"2")</f>
        <v>0</v>
      </c>
      <c r="AX182" s="91">
        <f>COUNTIF($A$157:$G$157,"2")</f>
        <v>0</v>
      </c>
      <c r="AY182" s="91">
        <f>COUNTIF($A$160:$G$160,"2")</f>
        <v>0</v>
      </c>
      <c r="AZ182" s="91">
        <f>COUNTIF($A$163:$G$163,"2")</f>
        <v>0</v>
      </c>
      <c r="BA182" s="91">
        <f>COUNTIF($A$166:$G$166,"2")</f>
        <v>0</v>
      </c>
      <c r="BB182" s="204">
        <f>SUM(A182:BA182)</f>
        <v>0</v>
      </c>
      <c r="BC182" s="206">
        <f>BB182/360</f>
        <v>0</v>
      </c>
    </row>
    <row r="183" spans="1:55" ht="25.5">
      <c r="A183" s="91" t="s">
        <v>28</v>
      </c>
      <c r="B183" s="91"/>
      <c r="C183" s="91"/>
      <c r="D183" s="91"/>
      <c r="E183" s="91"/>
      <c r="F183" s="91"/>
      <c r="G183" s="91"/>
      <c r="H183" s="91"/>
      <c r="I183" s="91"/>
      <c r="J183" s="91"/>
      <c r="K183" s="91"/>
      <c r="L183" s="91"/>
      <c r="M183" s="91"/>
      <c r="N183" s="91"/>
      <c r="O183" s="86"/>
      <c r="P183" s="86"/>
      <c r="Q183" s="91"/>
      <c r="R183" s="91"/>
      <c r="S183" s="91"/>
      <c r="T183" s="91"/>
      <c r="U183" s="91"/>
      <c r="V183" s="91"/>
      <c r="W183" s="91"/>
      <c r="X183" s="91"/>
      <c r="Y183" s="204"/>
      <c r="Z183" s="206"/>
      <c r="AA183" s="86"/>
      <c r="AB183" s="86"/>
      <c r="AC183" s="86"/>
      <c r="AD183" s="86"/>
      <c r="AE183" s="86"/>
      <c r="AF183" s="86"/>
      <c r="AG183" s="86"/>
      <c r="AH183" s="86"/>
      <c r="AI183" s="86"/>
      <c r="AJ183" s="86"/>
      <c r="AK183" s="86"/>
      <c r="AL183" s="86"/>
      <c r="AM183" s="86"/>
      <c r="AN183" s="86"/>
      <c r="AO183" s="86"/>
      <c r="AP183" s="86"/>
      <c r="AQ183" s="86"/>
      <c r="AR183" s="86"/>
      <c r="AS183" s="86"/>
      <c r="AT183" s="86"/>
      <c r="AU183" s="86"/>
      <c r="AV183" s="86"/>
      <c r="AW183" s="86"/>
      <c r="AX183" s="86"/>
      <c r="AY183" s="86"/>
      <c r="AZ183" s="86"/>
      <c r="BA183" s="86"/>
      <c r="BB183" s="205" t="s">
        <v>39</v>
      </c>
      <c r="BC183" s="205">
        <v>3</v>
      </c>
    </row>
    <row r="184" spans="1:55">
      <c r="A184" s="91">
        <f>COUNTIF(A10:G10,"3")</f>
        <v>0</v>
      </c>
      <c r="B184" s="91">
        <f>COUNTIF(A13:G13,"3")</f>
        <v>0</v>
      </c>
      <c r="C184" s="91">
        <f>COUNTIF(A16:G16,"3")</f>
        <v>0</v>
      </c>
      <c r="D184" s="91">
        <f>COUNTIF(A19:G19,"3")</f>
        <v>0</v>
      </c>
      <c r="E184" s="91">
        <f>COUNTIF(A22:G22,"3")</f>
        <v>0</v>
      </c>
      <c r="F184" s="91">
        <f>COUNTIF(A25:G25,"3")</f>
        <v>0</v>
      </c>
      <c r="G184" s="91">
        <f>COUNTIF(A28:G28,"3")</f>
        <v>0</v>
      </c>
      <c r="H184" s="91">
        <f>COUNTIF(A31:G31,"3")</f>
        <v>0</v>
      </c>
      <c r="I184" s="91">
        <f>COUNTIF(A34:G34,"3")</f>
        <v>0</v>
      </c>
      <c r="J184" s="91">
        <f>COUNTIF(A37:G37,"3")</f>
        <v>0</v>
      </c>
      <c r="K184" s="91">
        <f>COUNTIF(A40:G40,"3")</f>
        <v>0</v>
      </c>
      <c r="L184" s="91">
        <f>COUNTIF(A43:G43,"3")</f>
        <v>0</v>
      </c>
      <c r="M184" s="91">
        <f>COUNTIF(A46:G46,"3")</f>
        <v>0</v>
      </c>
      <c r="N184" s="91">
        <f>COUNTIF(A49:G49,"3")</f>
        <v>0</v>
      </c>
      <c r="O184" s="91">
        <f>COUNTIF($A$52:$G$52,"3")</f>
        <v>0</v>
      </c>
      <c r="P184" s="91">
        <f>COUNTIF($A$55:$G$55,"3")</f>
        <v>0</v>
      </c>
      <c r="Q184" s="91">
        <f>COUNTIF($A$58:$G$58,"3")</f>
        <v>0</v>
      </c>
      <c r="R184" s="91">
        <f>COUNTIF($A$61:$G$61,"3")</f>
        <v>0</v>
      </c>
      <c r="S184" s="91">
        <f>COUNTIF($A$64:$G$64,"3")</f>
        <v>0</v>
      </c>
      <c r="T184" s="91">
        <f>COUNTIF($A$67:$G$67,"3")</f>
        <v>0</v>
      </c>
      <c r="U184" s="91">
        <f>COUNTIF($A$70:$G$70,"3")</f>
        <v>0</v>
      </c>
      <c r="V184" s="91">
        <f>COUNTIF($A$73:$G$73,"3")</f>
        <v>0</v>
      </c>
      <c r="W184" s="91">
        <f>COUNTIF($A$76:$G$76,"3")</f>
        <v>0</v>
      </c>
      <c r="X184" s="91">
        <f>COUNTIF($A$79:$G$79,"3")</f>
        <v>0</v>
      </c>
      <c r="Y184" s="91">
        <f>COUNTIF($A$82:$G$82,"3")</f>
        <v>0</v>
      </c>
      <c r="Z184" s="91">
        <f>COUNTIF($A$85:$G$85,"3")</f>
        <v>0</v>
      </c>
      <c r="AA184" s="91">
        <f>COUNTIF($A$88:$G$88,"3")</f>
        <v>0</v>
      </c>
      <c r="AB184" s="91">
        <f>COUNTIF($A$91:$G$91,"3")</f>
        <v>0</v>
      </c>
      <c r="AC184" s="91">
        <f>COUNTIF($A$94:$G$94,"3")</f>
        <v>0</v>
      </c>
      <c r="AD184" s="91">
        <f>COUNTIF($A$97:$G$97,"3")</f>
        <v>0</v>
      </c>
      <c r="AE184" s="91">
        <f>COUNTIF($A$100:$G$100,"3")</f>
        <v>0</v>
      </c>
      <c r="AF184" s="91">
        <f>COUNTIF($A$103:$G$103,"3")</f>
        <v>0</v>
      </c>
      <c r="AG184" s="91">
        <f>COUNTIF($A$106:$G$106,"3")</f>
        <v>0</v>
      </c>
      <c r="AH184" s="91">
        <f>COUNTIF($A$109:$G$109,"3")</f>
        <v>0</v>
      </c>
      <c r="AI184" s="91">
        <f>COUNTIF($A$112:$G$112,"3")</f>
        <v>0</v>
      </c>
      <c r="AJ184" s="91">
        <f>COUNTIF($A$115:$G$115,"3")</f>
        <v>0</v>
      </c>
      <c r="AK184" s="91">
        <f>COUNTIF($A$118:$G$118,"3")</f>
        <v>0</v>
      </c>
      <c r="AL184" s="91">
        <f>COUNTIF($A$121:$G$121,"3")</f>
        <v>0</v>
      </c>
      <c r="AM184" s="91">
        <f>COUNTIF($A$124:$G$124,"3")</f>
        <v>0</v>
      </c>
      <c r="AN184" s="91">
        <f>COUNTIF($A$127:$G$127,"3")</f>
        <v>0</v>
      </c>
      <c r="AO184" s="91">
        <f>COUNTIF($A$130:$G$130,"3")</f>
        <v>0</v>
      </c>
      <c r="AP184" s="91">
        <f>COUNTIF($A$133:$G$133,"3")</f>
        <v>0</v>
      </c>
      <c r="AQ184" s="91">
        <f>COUNTIF($A$136:$G$136,"3")</f>
        <v>0</v>
      </c>
      <c r="AR184" s="91">
        <f>COUNTIF($A$139:$G$139,"3")</f>
        <v>0</v>
      </c>
      <c r="AS184" s="91">
        <f>COUNTIF($A$142:$G$142,"3")</f>
        <v>0</v>
      </c>
      <c r="AT184" s="91">
        <f>COUNTIF($A$145:$G$145,"3")</f>
        <v>0</v>
      </c>
      <c r="AU184" s="91">
        <f>COUNTIF($A$148:$G$148,"3")</f>
        <v>0</v>
      </c>
      <c r="AV184" s="91">
        <f>COUNTIF($A$151:$G$151,"3")</f>
        <v>0</v>
      </c>
      <c r="AW184" s="91">
        <f>COUNTIF($A$154:$G$154,"3")</f>
        <v>0</v>
      </c>
      <c r="AX184" s="91">
        <f>COUNTIF($A$157:$G$157,"3")</f>
        <v>0</v>
      </c>
      <c r="AY184" s="91">
        <f>COUNTIF($A$160:$G$160,"3")</f>
        <v>0</v>
      </c>
      <c r="AZ184" s="91">
        <f>COUNTIF($A$163:$G$163,"3")</f>
        <v>0</v>
      </c>
      <c r="BA184" s="91">
        <f>COUNTIF($A$166:$G$166,"3")</f>
        <v>0</v>
      </c>
      <c r="BB184" s="204">
        <f>SUM(A184:BA184)</f>
        <v>0</v>
      </c>
      <c r="BC184" s="206">
        <f>BB184/360</f>
        <v>0</v>
      </c>
    </row>
    <row r="185" spans="1:55" ht="25.5">
      <c r="A185" s="91" t="s">
        <v>29</v>
      </c>
      <c r="B185" s="91"/>
      <c r="C185" s="91"/>
      <c r="D185" s="91"/>
      <c r="E185" s="91"/>
      <c r="F185" s="91"/>
      <c r="G185" s="91"/>
      <c r="H185" s="91"/>
      <c r="I185" s="91"/>
      <c r="J185" s="91"/>
      <c r="K185" s="91"/>
      <c r="L185" s="91"/>
      <c r="M185" s="91"/>
      <c r="N185" s="91"/>
      <c r="O185" s="86"/>
      <c r="P185" s="86"/>
      <c r="Q185" s="91"/>
      <c r="R185" s="91"/>
      <c r="S185" s="91"/>
      <c r="T185" s="91"/>
      <c r="U185" s="91"/>
      <c r="V185" s="91"/>
      <c r="W185" s="91"/>
      <c r="X185" s="91"/>
      <c r="Y185" s="204"/>
      <c r="Z185" s="206"/>
      <c r="AA185" s="86"/>
      <c r="AB185" s="86"/>
      <c r="AC185" s="86"/>
      <c r="AD185" s="86"/>
      <c r="AE185" s="86"/>
      <c r="AF185" s="86"/>
      <c r="AG185" s="86"/>
      <c r="AH185" s="86"/>
      <c r="AI185" s="86"/>
      <c r="AJ185" s="86"/>
      <c r="AK185" s="86"/>
      <c r="AL185" s="86"/>
      <c r="AM185" s="86"/>
      <c r="AN185" s="86"/>
      <c r="AO185" s="86"/>
      <c r="AP185" s="86"/>
      <c r="AQ185" s="86"/>
      <c r="AR185" s="86"/>
      <c r="AS185" s="86"/>
      <c r="AT185" s="86"/>
      <c r="AU185" s="86"/>
      <c r="AV185" s="86"/>
      <c r="AW185" s="86"/>
      <c r="AX185" s="86"/>
      <c r="AY185" s="86"/>
      <c r="AZ185" s="86"/>
      <c r="BA185" s="86"/>
      <c r="BB185" s="205" t="s">
        <v>40</v>
      </c>
      <c r="BC185" s="205">
        <v>4</v>
      </c>
    </row>
    <row r="186" spans="1:55">
      <c r="A186" s="91">
        <f>COUNTIF(A10:G10,"4")</f>
        <v>0</v>
      </c>
      <c r="B186" s="91">
        <f>COUNTIF(A13:G13,"4")</f>
        <v>0</v>
      </c>
      <c r="C186" s="91">
        <f>COUNTIF(A16:G16,"4")</f>
        <v>0</v>
      </c>
      <c r="D186" s="91">
        <f>COUNTIF(A19:G19,"4")</f>
        <v>0</v>
      </c>
      <c r="E186" s="91">
        <f>COUNTIF(A22:G22,"4")</f>
        <v>0</v>
      </c>
      <c r="F186" s="91">
        <f>COUNTIF(A25:G25,"4")</f>
        <v>0</v>
      </c>
      <c r="G186" s="91">
        <f>COUNTIF(A28:G28,"4")</f>
        <v>0</v>
      </c>
      <c r="H186" s="91">
        <f>COUNTIF(A31:G31,"4")</f>
        <v>0</v>
      </c>
      <c r="I186" s="91">
        <f>COUNTIF(A34:G34,"4")</f>
        <v>0</v>
      </c>
      <c r="J186" s="91">
        <f>COUNTIF(A37:G37,"4")</f>
        <v>0</v>
      </c>
      <c r="K186" s="91">
        <f>COUNTIF(A40:G40,"4")</f>
        <v>0</v>
      </c>
      <c r="L186" s="91">
        <f>COUNTIF(A43:G43,"4")</f>
        <v>0</v>
      </c>
      <c r="M186" s="91">
        <f>COUNTIF(A46:G46,"4")</f>
        <v>0</v>
      </c>
      <c r="N186" s="91">
        <f>COUNTIF(A49:G49,"4")</f>
        <v>0</v>
      </c>
      <c r="O186" s="91">
        <f>COUNTIF($A$52:$G$52,"4")</f>
        <v>0</v>
      </c>
      <c r="P186" s="91">
        <f>COUNTIF($A$55:$G$55,"4")</f>
        <v>0</v>
      </c>
      <c r="Q186" s="91">
        <f>COUNTIF($A$58:$G$58,"4")</f>
        <v>0</v>
      </c>
      <c r="R186" s="91">
        <f>COUNTIF($A$61:$G$61,"4")</f>
        <v>0</v>
      </c>
      <c r="S186" s="91">
        <f>COUNTIF($A$64:$G$64,"4")</f>
        <v>0</v>
      </c>
      <c r="T186" s="91">
        <f>COUNTIF($A$67:$G$67,"4")</f>
        <v>0</v>
      </c>
      <c r="U186" s="91">
        <f>COUNTIF($A$70:$G$70,"4")</f>
        <v>0</v>
      </c>
      <c r="V186" s="91">
        <f>COUNTIF($A$73:$G$73,"4")</f>
        <v>0</v>
      </c>
      <c r="W186" s="91">
        <f>COUNTIF($A$76:$G$76,"4")</f>
        <v>0</v>
      </c>
      <c r="X186" s="91">
        <f>COUNTIF($A$79:$G$79,"4")</f>
        <v>0</v>
      </c>
      <c r="Y186" s="91">
        <f>COUNTIF($A$82:$G$82,"4")</f>
        <v>0</v>
      </c>
      <c r="Z186" s="91">
        <f>COUNTIF($A$85:$G$85,"4")</f>
        <v>0</v>
      </c>
      <c r="AA186" s="91">
        <f>COUNTIF($A$88:$G$88,"4")</f>
        <v>0</v>
      </c>
      <c r="AB186" s="91">
        <f>COUNTIF($A$91:$G$91,"4")</f>
        <v>0</v>
      </c>
      <c r="AC186" s="91">
        <f>COUNTIF($A$94:$G$94,"4")</f>
        <v>0</v>
      </c>
      <c r="AD186" s="91">
        <f>COUNTIF($A$97:$G$97,"4")</f>
        <v>0</v>
      </c>
      <c r="AE186" s="91">
        <f>COUNTIF($A$100:$G$100,"4")</f>
        <v>0</v>
      </c>
      <c r="AF186" s="91">
        <f>COUNTIF($A$103:$G$103,"4")</f>
        <v>0</v>
      </c>
      <c r="AG186" s="91">
        <f>COUNTIF($A$106:$G$106,"4")</f>
        <v>0</v>
      </c>
      <c r="AH186" s="91">
        <f>COUNTIF($A$109:$G$109,"4")</f>
        <v>0</v>
      </c>
      <c r="AI186" s="91">
        <f>COUNTIF($A$112:$G$112,"4")</f>
        <v>0</v>
      </c>
      <c r="AJ186" s="91">
        <f>COUNTIF($A$115:$G$115,"4")</f>
        <v>0</v>
      </c>
      <c r="AK186" s="91">
        <f>COUNTIF($A$118:$G$118,"4")</f>
        <v>0</v>
      </c>
      <c r="AL186" s="91">
        <f>COUNTIF($A$121:$G$121,"4")</f>
        <v>0</v>
      </c>
      <c r="AM186" s="91">
        <f>COUNTIF($A$124:$G$124,"4")</f>
        <v>0</v>
      </c>
      <c r="AN186" s="91">
        <f>COUNTIF($A$127:$G$127,"4")</f>
        <v>0</v>
      </c>
      <c r="AO186" s="91">
        <f>COUNTIF($A$130:$G$130,"4")</f>
        <v>0</v>
      </c>
      <c r="AP186" s="91">
        <f>COUNTIF($A$133:$G$133,"4")</f>
        <v>0</v>
      </c>
      <c r="AQ186" s="91">
        <f>COUNTIF($A$136:$G$136,"4")</f>
        <v>0</v>
      </c>
      <c r="AR186" s="91">
        <f>COUNTIF($A$139:$G$139,"4")</f>
        <v>0</v>
      </c>
      <c r="AS186" s="91">
        <f>COUNTIF($A$142:$G$142,"4")</f>
        <v>0</v>
      </c>
      <c r="AT186" s="91">
        <f>COUNTIF($A$145:$G$145,"4")</f>
        <v>0</v>
      </c>
      <c r="AU186" s="91">
        <f>COUNTIF($A$148:$G$148,"4")</f>
        <v>0</v>
      </c>
      <c r="AV186" s="91">
        <f>COUNTIF($A$151:$G$151,"4")</f>
        <v>0</v>
      </c>
      <c r="AW186" s="91">
        <f>COUNTIF($A$154:$G$154,"4")</f>
        <v>0</v>
      </c>
      <c r="AX186" s="91">
        <f>COUNTIF($A$157:$G$157,"4")</f>
        <v>0</v>
      </c>
      <c r="AY186" s="91">
        <f>COUNTIF($A$160:$G$160,"4")</f>
        <v>0</v>
      </c>
      <c r="AZ186" s="91">
        <f>COUNTIF($A$163:$G$163,"4")</f>
        <v>0</v>
      </c>
      <c r="BA186" s="91">
        <f>COUNTIF($A$166:$G$166,"4")</f>
        <v>0</v>
      </c>
      <c r="BB186" s="204">
        <f>SUM(A186:BA186)</f>
        <v>0</v>
      </c>
      <c r="BC186" s="206">
        <f>BB186/360</f>
        <v>0</v>
      </c>
    </row>
    <row r="187" spans="1:55" ht="25.5">
      <c r="A187" s="91" t="s">
        <v>30</v>
      </c>
      <c r="B187" s="91"/>
      <c r="C187" s="91"/>
      <c r="D187" s="91"/>
      <c r="E187" s="91"/>
      <c r="F187" s="91"/>
      <c r="G187" s="91"/>
      <c r="H187" s="91"/>
      <c r="I187" s="91"/>
      <c r="J187" s="91"/>
      <c r="K187" s="91"/>
      <c r="L187" s="91"/>
      <c r="M187" s="91"/>
      <c r="N187" s="91"/>
      <c r="O187" s="86"/>
      <c r="P187" s="86"/>
      <c r="Q187" s="91"/>
      <c r="R187" s="91"/>
      <c r="S187" s="91"/>
      <c r="T187" s="91"/>
      <c r="U187" s="91"/>
      <c r="V187" s="91"/>
      <c r="W187" s="91"/>
      <c r="X187" s="91"/>
      <c r="Y187" s="204"/>
      <c r="Z187" s="206"/>
      <c r="AA187" s="86"/>
      <c r="AB187" s="86"/>
      <c r="AC187" s="86"/>
      <c r="AD187" s="86"/>
      <c r="AE187" s="86"/>
      <c r="AF187" s="86"/>
      <c r="AG187" s="86"/>
      <c r="AH187" s="86"/>
      <c r="AI187" s="86"/>
      <c r="AJ187" s="86"/>
      <c r="AK187" s="86"/>
      <c r="AL187" s="86"/>
      <c r="AM187" s="86"/>
      <c r="AN187" s="86"/>
      <c r="AO187" s="86"/>
      <c r="AP187" s="86"/>
      <c r="AQ187" s="86"/>
      <c r="AR187" s="86"/>
      <c r="AS187" s="86"/>
      <c r="AT187" s="86"/>
      <c r="AU187" s="86"/>
      <c r="AV187" s="86"/>
      <c r="AW187" s="86"/>
      <c r="AX187" s="86"/>
      <c r="AY187" s="86"/>
      <c r="AZ187" s="86"/>
      <c r="BA187" s="86"/>
      <c r="BB187" s="205" t="s">
        <v>42</v>
      </c>
      <c r="BC187" s="205">
        <v>5</v>
      </c>
    </row>
    <row r="188" spans="1:55">
      <c r="A188" s="91">
        <f>COUNTIF(A10:G10,"5")</f>
        <v>0</v>
      </c>
      <c r="B188" s="91">
        <f>COUNTIF(A13:G13,"5")</f>
        <v>0</v>
      </c>
      <c r="C188" s="91">
        <f>COUNTIF(A16:G16,"5")</f>
        <v>0</v>
      </c>
      <c r="D188" s="91">
        <f>COUNTIF(A19:G19,"5")</f>
        <v>0</v>
      </c>
      <c r="E188" s="91">
        <f>COUNTIF(A22:G22,"5")</f>
        <v>0</v>
      </c>
      <c r="F188" s="91">
        <f>COUNTIF(A25:G25,"5")</f>
        <v>0</v>
      </c>
      <c r="G188" s="91">
        <f>COUNTIF(A28:G28,"5")</f>
        <v>0</v>
      </c>
      <c r="H188" s="91">
        <f>COUNTIF(A31:G31,"5")</f>
        <v>0</v>
      </c>
      <c r="I188" s="91">
        <f>COUNTIF(A34:G34,"5")</f>
        <v>0</v>
      </c>
      <c r="J188" s="91">
        <f>COUNTIF(A37:G37,"5")</f>
        <v>0</v>
      </c>
      <c r="K188" s="91">
        <f>COUNTIF(A40:G40,"5")</f>
        <v>0</v>
      </c>
      <c r="L188" s="91">
        <f>COUNTIF(A43:G43,"5")</f>
        <v>0</v>
      </c>
      <c r="M188" s="91">
        <f>COUNTIF(A46:G46,"5")</f>
        <v>0</v>
      </c>
      <c r="N188" s="91">
        <f>COUNTIF(A49:G49,"5")</f>
        <v>0</v>
      </c>
      <c r="O188" s="91">
        <f>COUNTIF($A$52:$G$52,"5")</f>
        <v>0</v>
      </c>
      <c r="P188" s="91">
        <f>COUNTIF($A$55:$G$55,"5")</f>
        <v>0</v>
      </c>
      <c r="Q188" s="91">
        <f>COUNTIF($A$58:$G$58,"5")</f>
        <v>0</v>
      </c>
      <c r="R188" s="91">
        <f>COUNTIF($A$61:$G$61,"5")</f>
        <v>0</v>
      </c>
      <c r="S188" s="91">
        <f>COUNTIF($A$64:$G$64,"5")</f>
        <v>0</v>
      </c>
      <c r="T188" s="91">
        <f>COUNTIF($A$67:$G$67,"5")</f>
        <v>0</v>
      </c>
      <c r="U188" s="91">
        <f>COUNTIF($A$70:$G$70,"5")</f>
        <v>0</v>
      </c>
      <c r="V188" s="91">
        <f>COUNTIF($A$73:$G$73,"5")</f>
        <v>0</v>
      </c>
      <c r="W188" s="91">
        <f>COUNTIF($A$76:$G$76,"5")</f>
        <v>0</v>
      </c>
      <c r="X188" s="91">
        <f>COUNTIF($A$79:$G$79,"5")</f>
        <v>0</v>
      </c>
      <c r="Y188" s="91">
        <f>COUNTIF($A$82:$G$82,"5")</f>
        <v>0</v>
      </c>
      <c r="Z188" s="91">
        <f>COUNTIF($A$85:$G$85,"5")</f>
        <v>0</v>
      </c>
      <c r="AA188" s="91">
        <f>COUNTIF($A$88:$G$88,"5")</f>
        <v>0</v>
      </c>
      <c r="AB188" s="91">
        <f>COUNTIF($A$91:$G$91,"5")</f>
        <v>0</v>
      </c>
      <c r="AC188" s="91">
        <f>COUNTIF($A$94:$G$94,"5")</f>
        <v>0</v>
      </c>
      <c r="AD188" s="91">
        <f>COUNTIF($A$97:$G$97,"5")</f>
        <v>0</v>
      </c>
      <c r="AE188" s="91">
        <f>COUNTIF($A$100:$G$100,"5")</f>
        <v>0</v>
      </c>
      <c r="AF188" s="91">
        <f>COUNTIF($A$103:$G$103,"5")</f>
        <v>0</v>
      </c>
      <c r="AG188" s="91">
        <f>COUNTIF($A$106:$G$106,"5")</f>
        <v>0</v>
      </c>
      <c r="AH188" s="91">
        <f>COUNTIF($A$109:$G$109,"5")</f>
        <v>0</v>
      </c>
      <c r="AI188" s="91">
        <f>COUNTIF($A$112:$G$112,"5")</f>
        <v>0</v>
      </c>
      <c r="AJ188" s="91">
        <f>COUNTIF($A$115:$G$115,"5")</f>
        <v>0</v>
      </c>
      <c r="AK188" s="91">
        <f>COUNTIF($A$118:$G$118,"5")</f>
        <v>0</v>
      </c>
      <c r="AL188" s="91">
        <f>COUNTIF($A$121:$G$121,"5")</f>
        <v>0</v>
      </c>
      <c r="AM188" s="91">
        <f>COUNTIF($A$124:$G$124,"5")</f>
        <v>0</v>
      </c>
      <c r="AN188" s="91">
        <f>COUNTIF($A$127:$G$127,"5")</f>
        <v>0</v>
      </c>
      <c r="AO188" s="91">
        <f>COUNTIF($A$130:$G$130,"5")</f>
        <v>0</v>
      </c>
      <c r="AP188" s="91">
        <f>COUNTIF($A$133:$G$133,"5")</f>
        <v>0</v>
      </c>
      <c r="AQ188" s="91">
        <f>COUNTIF($A$136:$G$136,"5")</f>
        <v>0</v>
      </c>
      <c r="AR188" s="91">
        <f>COUNTIF($A$139:$G$139,"5")</f>
        <v>0</v>
      </c>
      <c r="AS188" s="91">
        <f>COUNTIF($A$142:$G$142,"5")</f>
        <v>0</v>
      </c>
      <c r="AT188" s="91">
        <f>COUNTIF($A$145:$G$145,"5")</f>
        <v>0</v>
      </c>
      <c r="AU188" s="91">
        <f>COUNTIF($A$148:$G$148,"5")</f>
        <v>0</v>
      </c>
      <c r="AV188" s="91">
        <f>COUNTIF($A$151:$G$151,"5")</f>
        <v>0</v>
      </c>
      <c r="AW188" s="91">
        <f>COUNTIF($A$154:$G$154,"5")</f>
        <v>0</v>
      </c>
      <c r="AX188" s="91">
        <f>COUNTIF($A$157:$G$157,"5")</f>
        <v>0</v>
      </c>
      <c r="AY188" s="91">
        <f>COUNTIF($A$160:$G$160,"5")</f>
        <v>0</v>
      </c>
      <c r="AZ188" s="91">
        <f>COUNTIF($A$163:$G$163,"5")</f>
        <v>0</v>
      </c>
      <c r="BA188" s="91">
        <f>COUNTIF($A$166:$G$166,"5")</f>
        <v>0</v>
      </c>
      <c r="BB188" s="204">
        <f>SUM(A188:BA188)</f>
        <v>0</v>
      </c>
      <c r="BC188" s="206">
        <f>BB188/360</f>
        <v>0</v>
      </c>
    </row>
    <row r="189" spans="1:55" ht="25.5">
      <c r="A189" s="91" t="s">
        <v>31</v>
      </c>
      <c r="B189" s="91"/>
      <c r="C189" s="91"/>
      <c r="D189" s="91"/>
      <c r="E189" s="91"/>
      <c r="F189" s="91"/>
      <c r="G189" s="91"/>
      <c r="H189" s="91"/>
      <c r="I189" s="91"/>
      <c r="J189" s="91"/>
      <c r="K189" s="91"/>
      <c r="L189" s="91"/>
      <c r="M189" s="91"/>
      <c r="N189" s="91"/>
      <c r="O189" s="86"/>
      <c r="P189" s="86"/>
      <c r="Q189" s="91"/>
      <c r="R189" s="91"/>
      <c r="S189" s="91"/>
      <c r="T189" s="91"/>
      <c r="U189" s="91"/>
      <c r="V189" s="91"/>
      <c r="W189" s="91"/>
      <c r="X189" s="91"/>
      <c r="Y189" s="204"/>
      <c r="Z189" s="206"/>
      <c r="AA189" s="86"/>
      <c r="AB189" s="86"/>
      <c r="AC189" s="86"/>
      <c r="AD189" s="86"/>
      <c r="AE189" s="86"/>
      <c r="AF189" s="86"/>
      <c r="AG189" s="86"/>
      <c r="AH189" s="86"/>
      <c r="AI189" s="86"/>
      <c r="AJ189" s="86"/>
      <c r="AK189" s="86"/>
      <c r="AL189" s="86"/>
      <c r="AM189" s="86"/>
      <c r="AN189" s="86"/>
      <c r="AO189" s="86"/>
      <c r="AP189" s="86"/>
      <c r="AQ189" s="86"/>
      <c r="AR189" s="86"/>
      <c r="AS189" s="86"/>
      <c r="AT189" s="86"/>
      <c r="AU189" s="86"/>
      <c r="AV189" s="86"/>
      <c r="AW189" s="86"/>
      <c r="AX189" s="86"/>
      <c r="AY189" s="86"/>
      <c r="AZ189" s="86"/>
      <c r="BA189" s="86"/>
      <c r="BB189" s="205" t="s">
        <v>43</v>
      </c>
      <c r="BC189" s="205">
        <v>6</v>
      </c>
    </row>
    <row r="190" spans="1:55">
      <c r="A190" s="91">
        <f>COUNTIF(A10:G10,"6")</f>
        <v>0</v>
      </c>
      <c r="B190" s="91">
        <f>COUNTIF(A13:G13,"6")</f>
        <v>0</v>
      </c>
      <c r="C190" s="91">
        <f>COUNTIF(A16:G16,"6")</f>
        <v>0</v>
      </c>
      <c r="D190" s="91">
        <f>COUNTIF(A19:G19,"6")</f>
        <v>0</v>
      </c>
      <c r="E190" s="91">
        <f>COUNTIF(A22:G22,"6")</f>
        <v>0</v>
      </c>
      <c r="F190" s="91">
        <f>COUNTIF(A25:G25,"6")</f>
        <v>0</v>
      </c>
      <c r="G190" s="91">
        <f>COUNTIF(A28:G28,"6")</f>
        <v>0</v>
      </c>
      <c r="H190" s="91">
        <f>COUNTIF(A31:G31,"6")</f>
        <v>0</v>
      </c>
      <c r="I190" s="91">
        <f>COUNTIF(A34:G34,"6")</f>
        <v>0</v>
      </c>
      <c r="J190" s="91">
        <f>COUNTIF(A37:G37,"6")</f>
        <v>0</v>
      </c>
      <c r="K190" s="91">
        <f>COUNTIF(A40:G40,"6")</f>
        <v>0</v>
      </c>
      <c r="L190" s="91">
        <f>COUNTIF(A43:G43,"6")</f>
        <v>0</v>
      </c>
      <c r="M190" s="91">
        <f>COUNTIF(A46:G46,"6")</f>
        <v>0</v>
      </c>
      <c r="N190" s="91">
        <f>COUNTIF(A49:G49,"6")</f>
        <v>0</v>
      </c>
      <c r="O190" s="91">
        <f>COUNTIF($A$52:$G$52,"6")</f>
        <v>0</v>
      </c>
      <c r="P190" s="91">
        <f>COUNTIF($A$55:$G$55,"6")</f>
        <v>0</v>
      </c>
      <c r="Q190" s="91">
        <f>COUNTIF($A$58:$G$58,"6")</f>
        <v>0</v>
      </c>
      <c r="R190" s="91">
        <f>COUNTIF($A$61:$G$61,"6")</f>
        <v>0</v>
      </c>
      <c r="S190" s="91">
        <f>COUNTIF($A$64:$G$64,"6")</f>
        <v>0</v>
      </c>
      <c r="T190" s="91">
        <f>COUNTIF($A$67:$G$67,"6")</f>
        <v>0</v>
      </c>
      <c r="U190" s="91">
        <f>COUNTIF($A$70:$G$70,"6")</f>
        <v>0</v>
      </c>
      <c r="V190" s="91">
        <f>COUNTIF($A$73:$G$73,"6")</f>
        <v>0</v>
      </c>
      <c r="W190" s="91">
        <f>COUNTIF($A$76:$G$76,"6")</f>
        <v>0</v>
      </c>
      <c r="X190" s="91">
        <f>COUNTIF($A$79:$G$79,"6")</f>
        <v>0</v>
      </c>
      <c r="Y190" s="91">
        <f>COUNTIF($A$82:$G$82,"6")</f>
        <v>0</v>
      </c>
      <c r="Z190" s="91">
        <f>COUNTIF($A$85:$G$85,"6")</f>
        <v>0</v>
      </c>
      <c r="AA190" s="91">
        <f>COUNTIF($A$88:$G$88,"6")</f>
        <v>0</v>
      </c>
      <c r="AB190" s="91">
        <f>COUNTIF($A$91:$G$91,"6")</f>
        <v>0</v>
      </c>
      <c r="AC190" s="91">
        <f>COUNTIF($A$94:$G$94,"6")</f>
        <v>0</v>
      </c>
      <c r="AD190" s="91">
        <f>COUNTIF($A$97:$G$97,"6")</f>
        <v>0</v>
      </c>
      <c r="AE190" s="91">
        <f>COUNTIF($A$100:$G$100,"6")</f>
        <v>0</v>
      </c>
      <c r="AF190" s="91">
        <f>COUNTIF($A$103:$G$103,"6")</f>
        <v>0</v>
      </c>
      <c r="AG190" s="91">
        <f>COUNTIF($A$106:$G$106,"6")</f>
        <v>0</v>
      </c>
      <c r="AH190" s="91">
        <f>COUNTIF($A$109:$G$109,"6")</f>
        <v>0</v>
      </c>
      <c r="AI190" s="91">
        <f>COUNTIF($A$112:$G$112,"6")</f>
        <v>0</v>
      </c>
      <c r="AJ190" s="91">
        <f>COUNTIF($A$115:$G$115,"6")</f>
        <v>0</v>
      </c>
      <c r="AK190" s="91">
        <f>COUNTIF($A$118:$G$118,"6")</f>
        <v>0</v>
      </c>
      <c r="AL190" s="91">
        <f>COUNTIF($A$121:$G$121,"6")</f>
        <v>0</v>
      </c>
      <c r="AM190" s="91">
        <f>COUNTIF($A$124:$G$124,"6")</f>
        <v>0</v>
      </c>
      <c r="AN190" s="91">
        <f>COUNTIF($A$127:$G$127,"6")</f>
        <v>0</v>
      </c>
      <c r="AO190" s="91">
        <f>COUNTIF($A$130:$G$130,"6")</f>
        <v>0</v>
      </c>
      <c r="AP190" s="91">
        <f>COUNTIF($A$133:$G$133,"6")</f>
        <v>0</v>
      </c>
      <c r="AQ190" s="91">
        <f>COUNTIF($A$136:$G$136,"6")</f>
        <v>0</v>
      </c>
      <c r="AR190" s="91">
        <f>COUNTIF($A$139:$G$139,"6")</f>
        <v>0</v>
      </c>
      <c r="AS190" s="91">
        <f>COUNTIF($A$142:$G$142,"6")</f>
        <v>0</v>
      </c>
      <c r="AT190" s="91">
        <f>COUNTIF($A$145:$G$145,"6")</f>
        <v>0</v>
      </c>
      <c r="AU190" s="91">
        <f>COUNTIF($A$148:$G$148,"6")</f>
        <v>0</v>
      </c>
      <c r="AV190" s="91">
        <f>COUNTIF($A$151:$G$151,"6")</f>
        <v>0</v>
      </c>
      <c r="AW190" s="91">
        <f>COUNTIF($A$154:$G$154,"6")</f>
        <v>0</v>
      </c>
      <c r="AX190" s="91">
        <f>COUNTIF($A$157:$G$157,"6")</f>
        <v>0</v>
      </c>
      <c r="AY190" s="91">
        <f>COUNTIF($A$160:$G$160,"6")</f>
        <v>0</v>
      </c>
      <c r="AZ190" s="91">
        <f>COUNTIF($A$163:$G$163,"6")</f>
        <v>0</v>
      </c>
      <c r="BA190" s="91">
        <f>COUNTIF($A$166:$G$166,"6")</f>
        <v>0</v>
      </c>
      <c r="BB190" s="204">
        <f>SUM(A190:BA190)</f>
        <v>0</v>
      </c>
      <c r="BC190" s="206">
        <f>BB190/360</f>
        <v>0</v>
      </c>
    </row>
    <row r="191" spans="1:55" ht="25.5">
      <c r="A191" s="91" t="s">
        <v>32</v>
      </c>
      <c r="B191" s="91"/>
      <c r="C191" s="91"/>
      <c r="D191" s="91"/>
      <c r="E191" s="91"/>
      <c r="F191" s="91"/>
      <c r="G191" s="91"/>
      <c r="H191" s="91"/>
      <c r="I191" s="91"/>
      <c r="J191" s="91"/>
      <c r="K191" s="91"/>
      <c r="L191" s="91"/>
      <c r="M191" s="91"/>
      <c r="N191" s="91"/>
      <c r="O191" s="86"/>
      <c r="P191" s="86"/>
      <c r="Q191" s="91"/>
      <c r="R191" s="91"/>
      <c r="S191" s="91"/>
      <c r="T191" s="91"/>
      <c r="U191" s="91"/>
      <c r="V191" s="91"/>
      <c r="W191" s="91"/>
      <c r="X191" s="91"/>
      <c r="Y191" s="204"/>
      <c r="Z191" s="206"/>
      <c r="AA191" s="86"/>
      <c r="AB191" s="86"/>
      <c r="AC191" s="86"/>
      <c r="AD191" s="86"/>
      <c r="AE191" s="86"/>
      <c r="AF191" s="86"/>
      <c r="AG191" s="86"/>
      <c r="AH191" s="86"/>
      <c r="AI191" s="86"/>
      <c r="AJ191" s="86"/>
      <c r="AK191" s="86"/>
      <c r="AL191" s="86"/>
      <c r="AM191" s="86"/>
      <c r="AN191" s="86"/>
      <c r="AO191" s="86"/>
      <c r="AP191" s="86"/>
      <c r="AQ191" s="86"/>
      <c r="AR191" s="86"/>
      <c r="AS191" s="86"/>
      <c r="AT191" s="86"/>
      <c r="AU191" s="86"/>
      <c r="AV191" s="86"/>
      <c r="AW191" s="86"/>
      <c r="AX191" s="86"/>
      <c r="AY191" s="86"/>
      <c r="AZ191" s="86"/>
      <c r="BA191" s="86"/>
      <c r="BB191" s="205" t="s">
        <v>79</v>
      </c>
      <c r="BC191" s="205">
        <v>7</v>
      </c>
    </row>
    <row r="192" spans="1:55">
      <c r="A192" s="91">
        <f>COUNTIF(A10:G10,"7")</f>
        <v>0</v>
      </c>
      <c r="B192" s="91">
        <f>COUNTIF(A13:G13,"7")</f>
        <v>0</v>
      </c>
      <c r="C192" s="91">
        <f>COUNTIF(A16:G16,"7")</f>
        <v>0</v>
      </c>
      <c r="D192" s="91">
        <f>COUNTIF(A19:G19,"7")</f>
        <v>0</v>
      </c>
      <c r="E192" s="91">
        <f>COUNTIF(A22:G22,"7")</f>
        <v>0</v>
      </c>
      <c r="F192" s="91">
        <f>COUNTIF(A25:G25,"7")</f>
        <v>0</v>
      </c>
      <c r="G192" s="91">
        <f>COUNTIF(A28:G28,"7")</f>
        <v>0</v>
      </c>
      <c r="H192" s="91">
        <f>COUNTIF(A31:G31,"7")</f>
        <v>0</v>
      </c>
      <c r="I192" s="91">
        <f>COUNTIF(A34:G34,"7")</f>
        <v>0</v>
      </c>
      <c r="J192" s="91">
        <f>COUNTIF(A37:G37,"7")</f>
        <v>0</v>
      </c>
      <c r="K192" s="91">
        <f>COUNTIF(A40:G40,"7")</f>
        <v>0</v>
      </c>
      <c r="L192" s="91">
        <f>COUNTIF(A43:G43,"7")</f>
        <v>0</v>
      </c>
      <c r="M192" s="91">
        <f>COUNTIF(A46:G46,"7")</f>
        <v>0</v>
      </c>
      <c r="N192" s="91">
        <f>COUNTIF(A49:G49,"7")</f>
        <v>0</v>
      </c>
      <c r="O192" s="91">
        <f>COUNTIF($A$52:$G$52,"7")</f>
        <v>0</v>
      </c>
      <c r="P192" s="91">
        <f>COUNTIF($A$55:$G$55,"7")</f>
        <v>0</v>
      </c>
      <c r="Q192" s="91">
        <f>COUNTIF($A$58:$G$58,"7")</f>
        <v>0</v>
      </c>
      <c r="R192" s="91">
        <f>COUNTIF($A$61:$G$61,"7")</f>
        <v>0</v>
      </c>
      <c r="S192" s="91">
        <f>COUNTIF($A$64:$G$64,"7")</f>
        <v>0</v>
      </c>
      <c r="T192" s="91">
        <f>COUNTIF($A$67:$G$67,"7")</f>
        <v>0</v>
      </c>
      <c r="U192" s="91">
        <f>COUNTIF($A$70:$G$70,"7")</f>
        <v>0</v>
      </c>
      <c r="V192" s="91">
        <f>COUNTIF($A$73:$G$73,"7")</f>
        <v>0</v>
      </c>
      <c r="W192" s="91">
        <f>COUNTIF($A$76:$G$76,"7")</f>
        <v>0</v>
      </c>
      <c r="X192" s="91">
        <f>COUNTIF($A$79:$G$79,"7")</f>
        <v>0</v>
      </c>
      <c r="Y192" s="91">
        <f>COUNTIF($A$82:$G$82,"7")</f>
        <v>0</v>
      </c>
      <c r="Z192" s="91">
        <f>COUNTIF($A$85:$G$85,"7")</f>
        <v>0</v>
      </c>
      <c r="AA192" s="91">
        <f>COUNTIF($A$88:$G$88,"7")</f>
        <v>0</v>
      </c>
      <c r="AB192" s="91">
        <f>COUNTIF($A$91:$G$91,"7")</f>
        <v>0</v>
      </c>
      <c r="AC192" s="91">
        <f>COUNTIF($A$94:$G$94,"7")</f>
        <v>0</v>
      </c>
      <c r="AD192" s="91">
        <f>COUNTIF($A$97:$G$97,"7")</f>
        <v>0</v>
      </c>
      <c r="AE192" s="91">
        <f>COUNTIF($A$100:$G$100,"7")</f>
        <v>0</v>
      </c>
      <c r="AF192" s="91">
        <f>COUNTIF($A$103:$G$103,"7")</f>
        <v>0</v>
      </c>
      <c r="AG192" s="91">
        <f>COUNTIF($A$106:$G$106,"7")</f>
        <v>0</v>
      </c>
      <c r="AH192" s="91">
        <f>COUNTIF($A$109:$G$109,"7")</f>
        <v>0</v>
      </c>
      <c r="AI192" s="91">
        <f>COUNTIF($A$112:$G$112,"7")</f>
        <v>0</v>
      </c>
      <c r="AJ192" s="91">
        <f>COUNTIF($A$115:$G$115,"7")</f>
        <v>0</v>
      </c>
      <c r="AK192" s="91">
        <f>COUNTIF($A$118:$G$118,"7")</f>
        <v>0</v>
      </c>
      <c r="AL192" s="91">
        <f>COUNTIF($A$121:$G$121,"7")</f>
        <v>0</v>
      </c>
      <c r="AM192" s="91">
        <f>COUNTIF($A$124:$G$124,"7")</f>
        <v>0</v>
      </c>
      <c r="AN192" s="91">
        <f>COUNTIF($A$127:$G$127,"7")</f>
        <v>0</v>
      </c>
      <c r="AO192" s="91">
        <f>COUNTIF($A$130:$G$130,"7")</f>
        <v>0</v>
      </c>
      <c r="AP192" s="91">
        <f>COUNTIF($A$133:$G$133,"7")</f>
        <v>0</v>
      </c>
      <c r="AQ192" s="91">
        <f>COUNTIF($A$136:$G$136,"7")</f>
        <v>0</v>
      </c>
      <c r="AR192" s="91">
        <f>COUNTIF($A$139:$G$139,"7")</f>
        <v>0</v>
      </c>
      <c r="AS192" s="91">
        <f>COUNTIF($A$142:$G$142,"7")</f>
        <v>0</v>
      </c>
      <c r="AT192" s="91">
        <f>COUNTIF($A$145:$G$145,"7")</f>
        <v>0</v>
      </c>
      <c r="AU192" s="91">
        <f>COUNTIF($A$148:$G$148,"7")</f>
        <v>0</v>
      </c>
      <c r="AV192" s="91">
        <f>COUNTIF($A$151:$G$151,"7")</f>
        <v>0</v>
      </c>
      <c r="AW192" s="91">
        <f>COUNTIF($A$154:$G$154,"7")</f>
        <v>0</v>
      </c>
      <c r="AX192" s="91">
        <f>COUNTIF($A$157:$G$157,"7")</f>
        <v>0</v>
      </c>
      <c r="AY192" s="91">
        <f>COUNTIF($A$160:$G$160,"7")</f>
        <v>0</v>
      </c>
      <c r="AZ192" s="91">
        <f>COUNTIF($A$163:$G$163,"7")</f>
        <v>0</v>
      </c>
      <c r="BA192" s="91">
        <f>COUNTIF($A$166:$G$166,"7")</f>
        <v>0</v>
      </c>
      <c r="BB192" s="204">
        <f>SUM(A192:BA192)</f>
        <v>0</v>
      </c>
      <c r="BC192" s="206">
        <f>BB192/360</f>
        <v>0</v>
      </c>
    </row>
    <row r="193" spans="1:55" ht="25.5">
      <c r="A193" s="91" t="s">
        <v>33</v>
      </c>
      <c r="B193" s="91"/>
      <c r="C193" s="91"/>
      <c r="D193" s="91"/>
      <c r="E193" s="91"/>
      <c r="F193" s="91"/>
      <c r="G193" s="91"/>
      <c r="H193" s="91"/>
      <c r="I193" s="91"/>
      <c r="J193" s="91"/>
      <c r="K193" s="91"/>
      <c r="L193" s="91"/>
      <c r="M193" s="91"/>
      <c r="N193" s="91"/>
      <c r="O193" s="86"/>
      <c r="P193" s="86"/>
      <c r="Q193" s="91"/>
      <c r="R193" s="91"/>
      <c r="S193" s="91"/>
      <c r="T193" s="91"/>
      <c r="U193" s="91"/>
      <c r="V193" s="91"/>
      <c r="W193" s="91"/>
      <c r="X193" s="91"/>
      <c r="Y193" s="204"/>
      <c r="Z193" s="206"/>
      <c r="AA193" s="86"/>
      <c r="AB193" s="86"/>
      <c r="AC193" s="86"/>
      <c r="AD193" s="86"/>
      <c r="AE193" s="86"/>
      <c r="AF193" s="86"/>
      <c r="AG193" s="86"/>
      <c r="AH193" s="86"/>
      <c r="AI193" s="86"/>
      <c r="AJ193" s="86"/>
      <c r="AK193" s="86"/>
      <c r="AL193" s="86"/>
      <c r="AM193" s="86"/>
      <c r="AN193" s="86"/>
      <c r="AO193" s="86"/>
      <c r="AP193" s="86"/>
      <c r="AQ193" s="86"/>
      <c r="AR193" s="86"/>
      <c r="AS193" s="86"/>
      <c r="AT193" s="86"/>
      <c r="AU193" s="86"/>
      <c r="AV193" s="86"/>
      <c r="AW193" s="86"/>
      <c r="AX193" s="86"/>
      <c r="AY193" s="86"/>
      <c r="AZ193" s="86"/>
      <c r="BA193" s="86"/>
      <c r="BB193" s="205" t="s">
        <v>80</v>
      </c>
      <c r="BC193" s="205">
        <v>8</v>
      </c>
    </row>
    <row r="194" spans="1:55">
      <c r="A194" s="91">
        <f>COUNTIF(A10:G10,"8")</f>
        <v>0</v>
      </c>
      <c r="B194" s="91">
        <f>COUNTIF(A13:G13,"8")</f>
        <v>0</v>
      </c>
      <c r="C194" s="91">
        <f>COUNTIF(A16:G16,"8")</f>
        <v>0</v>
      </c>
      <c r="D194" s="91">
        <f>COUNTIF(A19:G19,"8")</f>
        <v>0</v>
      </c>
      <c r="E194" s="91">
        <f>COUNTIF(A22:G22,"8")</f>
        <v>0</v>
      </c>
      <c r="F194" s="91">
        <f>COUNTIF(A25:G25,"8")</f>
        <v>0</v>
      </c>
      <c r="G194" s="91">
        <f>COUNTIF(A28:G28,"8")</f>
        <v>0</v>
      </c>
      <c r="H194" s="91">
        <f>COUNTIF(A31:G31,"8")</f>
        <v>0</v>
      </c>
      <c r="I194" s="91">
        <f>COUNTIF(A34:G34,"8")</f>
        <v>0</v>
      </c>
      <c r="J194" s="91">
        <f>COUNTIF(A37:G37,"8")</f>
        <v>0</v>
      </c>
      <c r="K194" s="91">
        <f>COUNTIF(A40:G40,"8")</f>
        <v>0</v>
      </c>
      <c r="L194" s="91">
        <f>COUNTIF(A43:G43,"8")</f>
        <v>0</v>
      </c>
      <c r="M194" s="91">
        <f>COUNTIF(A46:G46,"8")</f>
        <v>0</v>
      </c>
      <c r="N194" s="91">
        <f>COUNTIF(A49:G49,"8")</f>
        <v>0</v>
      </c>
      <c r="O194" s="91">
        <f>COUNTIF($A$52:$G$52,"8")</f>
        <v>0</v>
      </c>
      <c r="P194" s="91">
        <f>COUNTIF($A$55:$G$55,"8")</f>
        <v>0</v>
      </c>
      <c r="Q194" s="91">
        <f>COUNTIF($A$58:$G$58,"8")</f>
        <v>0</v>
      </c>
      <c r="R194" s="91">
        <f>COUNTIF($A$61:$G$61,"8")</f>
        <v>0</v>
      </c>
      <c r="S194" s="91">
        <f>COUNTIF($A$64:$G$64,"8")</f>
        <v>0</v>
      </c>
      <c r="T194" s="91">
        <f>COUNTIF($A$67:$G$67,"8")</f>
        <v>0</v>
      </c>
      <c r="U194" s="91">
        <f>COUNTIF($A$70:$G$70,"8")</f>
        <v>0</v>
      </c>
      <c r="V194" s="91">
        <f>COUNTIF($A$73:$G$73,"8")</f>
        <v>0</v>
      </c>
      <c r="W194" s="91">
        <f>COUNTIF($A$76:$G$76,"8")</f>
        <v>0</v>
      </c>
      <c r="X194" s="91">
        <f>COUNTIF($A$79:$G$79,"8")</f>
        <v>0</v>
      </c>
      <c r="Y194" s="91">
        <f>COUNTIF($A$82:$G$82,"8")</f>
        <v>0</v>
      </c>
      <c r="Z194" s="91">
        <f>COUNTIF($A$85:$G$85,"8")</f>
        <v>0</v>
      </c>
      <c r="AA194" s="91">
        <f>COUNTIF($A$88:$G$88,"8")</f>
        <v>0</v>
      </c>
      <c r="AB194" s="91">
        <f>COUNTIF($A$91:$G$91,"8")</f>
        <v>0</v>
      </c>
      <c r="AC194" s="91">
        <f>COUNTIF($A$94:$G$94,"8")</f>
        <v>0</v>
      </c>
      <c r="AD194" s="91">
        <f>COUNTIF($A$97:$G$97,"8")</f>
        <v>0</v>
      </c>
      <c r="AE194" s="91">
        <f>COUNTIF($A$100:$G$100,"8")</f>
        <v>0</v>
      </c>
      <c r="AF194" s="91">
        <f>COUNTIF($A$103:$G$103,"8")</f>
        <v>0</v>
      </c>
      <c r="AG194" s="91">
        <f>COUNTIF($A$106:$G$106,"8")</f>
        <v>0</v>
      </c>
      <c r="AH194" s="91">
        <f>COUNTIF($A$109:$G$109,"8")</f>
        <v>0</v>
      </c>
      <c r="AI194" s="91">
        <f>COUNTIF($A$112:$G$112,"8")</f>
        <v>0</v>
      </c>
      <c r="AJ194" s="91">
        <f>COUNTIF($A$115:$G$115,"8")</f>
        <v>0</v>
      </c>
      <c r="AK194" s="91">
        <f>COUNTIF($A$118:$G$118,"8")</f>
        <v>0</v>
      </c>
      <c r="AL194" s="91">
        <f>COUNTIF($A$121:$G$121,"8")</f>
        <v>0</v>
      </c>
      <c r="AM194" s="91">
        <f>COUNTIF($A$124:$G$124,"8")</f>
        <v>0</v>
      </c>
      <c r="AN194" s="91">
        <f>COUNTIF($A$127:$G$127,"8")</f>
        <v>0</v>
      </c>
      <c r="AO194" s="91">
        <f>COUNTIF($A$130:$G$130,"8")</f>
        <v>0</v>
      </c>
      <c r="AP194" s="91">
        <f>COUNTIF($A$133:$G$133,"8")</f>
        <v>0</v>
      </c>
      <c r="AQ194" s="91">
        <f>COUNTIF($A$136:$G$136,"8")</f>
        <v>0</v>
      </c>
      <c r="AR194" s="91">
        <f>COUNTIF($A$139:$G$139,"8")</f>
        <v>0</v>
      </c>
      <c r="AS194" s="91">
        <f>COUNTIF($A$142:$G$142,"8")</f>
        <v>0</v>
      </c>
      <c r="AT194" s="91">
        <f>COUNTIF($A$145:$G$145,"8")</f>
        <v>0</v>
      </c>
      <c r="AU194" s="91">
        <f>COUNTIF($A$148:$G$148,"8")</f>
        <v>0</v>
      </c>
      <c r="AV194" s="91">
        <f>COUNTIF($A$151:$G$151,"8")</f>
        <v>0</v>
      </c>
      <c r="AW194" s="91">
        <f>COUNTIF($A$154:$G$154,"8")</f>
        <v>0</v>
      </c>
      <c r="AX194" s="91">
        <f>COUNTIF($A$157:$G$157,"8")</f>
        <v>0</v>
      </c>
      <c r="AY194" s="91">
        <f>COUNTIF($A$160:$G$160,"8")</f>
        <v>0</v>
      </c>
      <c r="AZ194" s="91">
        <f>COUNTIF($A$163:$G$163,"8")</f>
        <v>0</v>
      </c>
      <c r="BA194" s="91">
        <f>COUNTIF($A$166:$G$166,"8")</f>
        <v>0</v>
      </c>
      <c r="BB194" s="204">
        <f>SUM(A194:BA194)</f>
        <v>0</v>
      </c>
      <c r="BC194" s="206">
        <f>BB194/360</f>
        <v>0</v>
      </c>
    </row>
    <row r="195" spans="1:55" ht="25.5">
      <c r="A195" s="91" t="s">
        <v>34</v>
      </c>
      <c r="B195" s="91"/>
      <c r="C195" s="91"/>
      <c r="D195" s="91"/>
      <c r="E195" s="91"/>
      <c r="F195" s="91"/>
      <c r="G195" s="91"/>
      <c r="H195" s="91"/>
      <c r="I195" s="91"/>
      <c r="J195" s="91"/>
      <c r="K195" s="91"/>
      <c r="L195" s="91"/>
      <c r="M195" s="91"/>
      <c r="N195" s="91"/>
      <c r="O195" s="86"/>
      <c r="P195" s="86"/>
      <c r="Q195" s="91"/>
      <c r="R195" s="91"/>
      <c r="S195" s="91"/>
      <c r="T195" s="91"/>
      <c r="U195" s="91"/>
      <c r="V195" s="91"/>
      <c r="W195" s="91"/>
      <c r="X195" s="91"/>
      <c r="Y195" s="204"/>
      <c r="Z195" s="206"/>
      <c r="AA195" s="86"/>
      <c r="AB195" s="86"/>
      <c r="AC195" s="86"/>
      <c r="AD195" s="86"/>
      <c r="AE195" s="86"/>
      <c r="AF195" s="86"/>
      <c r="AG195" s="86"/>
      <c r="AH195" s="86"/>
      <c r="AI195" s="86"/>
      <c r="AJ195" s="86"/>
      <c r="AK195" s="86"/>
      <c r="AL195" s="86"/>
      <c r="AM195" s="86"/>
      <c r="AN195" s="86"/>
      <c r="AO195" s="86"/>
      <c r="AP195" s="86"/>
      <c r="AQ195" s="86"/>
      <c r="AR195" s="86"/>
      <c r="AS195" s="86"/>
      <c r="AT195" s="86"/>
      <c r="AU195" s="86"/>
      <c r="AV195" s="86"/>
      <c r="AW195" s="86"/>
      <c r="AX195" s="86"/>
      <c r="AY195" s="86"/>
      <c r="AZ195" s="86"/>
      <c r="BA195" s="86"/>
      <c r="BB195" s="205" t="s">
        <v>81</v>
      </c>
      <c r="BC195" s="205">
        <v>9</v>
      </c>
    </row>
    <row r="196" spans="1:55">
      <c r="A196" s="91">
        <f>COUNTIF(A10:G10,"9")</f>
        <v>0</v>
      </c>
      <c r="B196" s="91">
        <f>COUNTIF(A13:G13,"9")</f>
        <v>0</v>
      </c>
      <c r="C196" s="91">
        <f>COUNTIF(A16:G16,"9")</f>
        <v>0</v>
      </c>
      <c r="D196" s="91">
        <f>COUNTIF(A19:G19,"9")</f>
        <v>0</v>
      </c>
      <c r="E196" s="91">
        <f>COUNTIF(A22:G22,"9")</f>
        <v>0</v>
      </c>
      <c r="F196" s="91">
        <f>COUNTIF(A25:G25,"9")</f>
        <v>0</v>
      </c>
      <c r="G196" s="91">
        <f>COUNTIF(A28:G28,"9")</f>
        <v>0</v>
      </c>
      <c r="H196" s="91">
        <f>COUNTIF(A31:G31,"9")</f>
        <v>0</v>
      </c>
      <c r="I196" s="91">
        <f>COUNTIF(A34:G34,"9")</f>
        <v>0</v>
      </c>
      <c r="J196" s="91">
        <f>COUNTIF(A37:G37,"9")</f>
        <v>0</v>
      </c>
      <c r="K196" s="91">
        <f>COUNTIF(A40:G40,"9")</f>
        <v>0</v>
      </c>
      <c r="L196" s="91">
        <f>COUNTIF(A43:G43,"9")</f>
        <v>0</v>
      </c>
      <c r="M196" s="91">
        <f>COUNTIF(A46:G46,"9")</f>
        <v>0</v>
      </c>
      <c r="N196" s="91">
        <f>COUNTIF(A49:G49,"9")</f>
        <v>0</v>
      </c>
      <c r="O196" s="91">
        <f>COUNTIF($A$52:$G$52,"9")</f>
        <v>0</v>
      </c>
      <c r="P196" s="91">
        <f>COUNTIF($A$55:$G$55,"9")</f>
        <v>0</v>
      </c>
      <c r="Q196" s="91">
        <f>COUNTIF($A$58:$G$58,"9")</f>
        <v>0</v>
      </c>
      <c r="R196" s="91">
        <f>COUNTIF($A$61:$G$61,"9")</f>
        <v>0</v>
      </c>
      <c r="S196" s="91">
        <f>COUNTIF($A$64:$G$64,"9")</f>
        <v>0</v>
      </c>
      <c r="T196" s="91">
        <f>COUNTIF($A$67:$G$67,"9")</f>
        <v>0</v>
      </c>
      <c r="U196" s="91">
        <f>COUNTIF($A$70:$G$70,"9")</f>
        <v>0</v>
      </c>
      <c r="V196" s="91">
        <f>COUNTIF($A$73:$G$73,"9")</f>
        <v>0</v>
      </c>
      <c r="W196" s="91">
        <f>COUNTIF($A$76:$G$76,"9")</f>
        <v>0</v>
      </c>
      <c r="X196" s="91">
        <f>COUNTIF($A$79:$G$79,"9")</f>
        <v>0</v>
      </c>
      <c r="Y196" s="91">
        <f>COUNTIF($A$82:$G$82,"9")</f>
        <v>0</v>
      </c>
      <c r="Z196" s="91">
        <f>COUNTIF($A$85:$G$85,"9")</f>
        <v>0</v>
      </c>
      <c r="AA196" s="91">
        <f>COUNTIF($A$88:$G$88,"9")</f>
        <v>0</v>
      </c>
      <c r="AB196" s="91">
        <f>COUNTIF($A$91:$G$91,"9")</f>
        <v>0</v>
      </c>
      <c r="AC196" s="91">
        <f>COUNTIF($A$94:$G$94,"9")</f>
        <v>0</v>
      </c>
      <c r="AD196" s="91">
        <f>COUNTIF($A$97:$G$97,"9")</f>
        <v>0</v>
      </c>
      <c r="AE196" s="91">
        <f>COUNTIF($A$100:$G$100,"9")</f>
        <v>0</v>
      </c>
      <c r="AF196" s="91">
        <f>COUNTIF($A$103:$G$103,"9")</f>
        <v>0</v>
      </c>
      <c r="AG196" s="91">
        <f>COUNTIF($A$106:$G$106,"9")</f>
        <v>0</v>
      </c>
      <c r="AH196" s="91">
        <f>COUNTIF($A$109:$G$109,"9")</f>
        <v>0</v>
      </c>
      <c r="AI196" s="91">
        <f>COUNTIF($A$112:$G$112,"9")</f>
        <v>0</v>
      </c>
      <c r="AJ196" s="91">
        <f>COUNTIF($A$115:$G$115,"9")</f>
        <v>0</v>
      </c>
      <c r="AK196" s="91">
        <f>COUNTIF($A$118:$G$118,"9")</f>
        <v>0</v>
      </c>
      <c r="AL196" s="91">
        <f>COUNTIF($A$121:$G$121,"9")</f>
        <v>0</v>
      </c>
      <c r="AM196" s="91">
        <f>COUNTIF($A$124:$G$124,"9")</f>
        <v>0</v>
      </c>
      <c r="AN196" s="91">
        <f>COUNTIF($A$127:$G$127,"9")</f>
        <v>0</v>
      </c>
      <c r="AO196" s="91">
        <f>COUNTIF($A$130:$G$130,"9")</f>
        <v>0</v>
      </c>
      <c r="AP196" s="91">
        <f>COUNTIF($A$133:$G$133,"9")</f>
        <v>0</v>
      </c>
      <c r="AQ196" s="91">
        <f>COUNTIF($A$136:$G$136,"9")</f>
        <v>0</v>
      </c>
      <c r="AR196" s="91">
        <f>COUNTIF($A$139:$G$139,"9")</f>
        <v>0</v>
      </c>
      <c r="AS196" s="91">
        <f>COUNTIF($A$142:$G$142,"9")</f>
        <v>0</v>
      </c>
      <c r="AT196" s="91">
        <f>COUNTIF($A$145:$G$145,"9")</f>
        <v>0</v>
      </c>
      <c r="AU196" s="91">
        <f>COUNTIF($A$148:$G$148,"9")</f>
        <v>0</v>
      </c>
      <c r="AV196" s="91">
        <f>COUNTIF($A$151:$G$151,"9")</f>
        <v>0</v>
      </c>
      <c r="AW196" s="91">
        <f>COUNTIF($A$154:$G$154,"9")</f>
        <v>0</v>
      </c>
      <c r="AX196" s="91">
        <f>COUNTIF($A$157:$G$157,"9")</f>
        <v>0</v>
      </c>
      <c r="AY196" s="91">
        <f>COUNTIF($A$160:$G$160,"9")</f>
        <v>0</v>
      </c>
      <c r="AZ196" s="91">
        <f>COUNTIF($A$163:$G$163,"9")</f>
        <v>0</v>
      </c>
      <c r="BA196" s="91">
        <f>COUNTIF($A$166:$G$166,"9")</f>
        <v>0</v>
      </c>
      <c r="BB196" s="204">
        <f>SUM(A196:BA196)</f>
        <v>0</v>
      </c>
      <c r="BC196" s="206">
        <f>BB196/360</f>
        <v>0</v>
      </c>
    </row>
    <row r="197" spans="1:55" ht="38.25">
      <c r="A197" s="91" t="s">
        <v>35</v>
      </c>
      <c r="B197" s="91"/>
      <c r="C197" s="91"/>
      <c r="D197" s="91"/>
      <c r="E197" s="91"/>
      <c r="F197" s="91"/>
      <c r="G197" s="91"/>
      <c r="H197" s="91"/>
      <c r="I197" s="91"/>
      <c r="J197" s="91"/>
      <c r="K197" s="91"/>
      <c r="L197" s="91"/>
      <c r="M197" s="91"/>
      <c r="N197" s="91"/>
      <c r="O197" s="86"/>
      <c r="P197" s="86"/>
      <c r="Q197" s="91"/>
      <c r="R197" s="91"/>
      <c r="S197" s="91"/>
      <c r="T197" s="91"/>
      <c r="U197" s="91"/>
      <c r="V197" s="91"/>
      <c r="W197" s="91"/>
      <c r="X197" s="91"/>
      <c r="Y197" s="204"/>
      <c r="Z197" s="206"/>
      <c r="AA197" s="86"/>
      <c r="AB197" s="86"/>
      <c r="AC197" s="86"/>
      <c r="AD197" s="86"/>
      <c r="AE197" s="86"/>
      <c r="AF197" s="86"/>
      <c r="AG197" s="86"/>
      <c r="AH197" s="86"/>
      <c r="AI197" s="86"/>
      <c r="AJ197" s="86"/>
      <c r="AK197" s="86"/>
      <c r="AL197" s="86"/>
      <c r="AM197" s="86"/>
      <c r="AN197" s="86"/>
      <c r="AO197" s="86"/>
      <c r="AP197" s="86"/>
      <c r="AQ197" s="86"/>
      <c r="AR197" s="86"/>
      <c r="AS197" s="86"/>
      <c r="AT197" s="86"/>
      <c r="AU197" s="86"/>
      <c r="AV197" s="86"/>
      <c r="AW197" s="86"/>
      <c r="AX197" s="86"/>
      <c r="AY197" s="86"/>
      <c r="AZ197" s="86"/>
      <c r="BA197" s="86"/>
      <c r="BB197" s="205" t="s">
        <v>82</v>
      </c>
      <c r="BC197" s="205">
        <v>10</v>
      </c>
    </row>
    <row r="198" spans="1:55">
      <c r="A198" s="91">
        <f>COUNTIF(A10:G10,"10")</f>
        <v>0</v>
      </c>
      <c r="B198" s="91">
        <f>COUNTIF(A13:G13,"10")</f>
        <v>0</v>
      </c>
      <c r="C198" s="91">
        <f>COUNTIF(A16:G16,"10")</f>
        <v>0</v>
      </c>
      <c r="D198" s="91">
        <f>COUNTIF(A19:G19,"10")</f>
        <v>0</v>
      </c>
      <c r="E198" s="91">
        <f>COUNTIF(A22:G22,"10")</f>
        <v>0</v>
      </c>
      <c r="F198" s="91">
        <f>COUNTIF(A25:G25,"10")</f>
        <v>0</v>
      </c>
      <c r="G198" s="91">
        <f>COUNTIF(A28:G28,"10")</f>
        <v>0</v>
      </c>
      <c r="H198" s="91">
        <f>COUNTIF(A31:G31,"10")</f>
        <v>0</v>
      </c>
      <c r="I198" s="91">
        <f>COUNTIF(A34:G34,"10")</f>
        <v>0</v>
      </c>
      <c r="J198" s="91">
        <f>COUNTIF(A37:G37,"10")</f>
        <v>0</v>
      </c>
      <c r="K198" s="91">
        <f>COUNTIF(A40:G40,"10")</f>
        <v>0</v>
      </c>
      <c r="L198" s="91">
        <f>COUNTIF(A43:G43,"10")</f>
        <v>0</v>
      </c>
      <c r="M198" s="91">
        <f>COUNTIF(A46:G46,"10")</f>
        <v>0</v>
      </c>
      <c r="N198" s="91">
        <f>COUNTIF(A49:G49,"10")</f>
        <v>0</v>
      </c>
      <c r="O198" s="91">
        <f>COUNTIF($A$52:$G$52,"10")</f>
        <v>0</v>
      </c>
      <c r="P198" s="91">
        <f>COUNTIF($A$55:$G$55,"10")</f>
        <v>0</v>
      </c>
      <c r="Q198" s="91">
        <f>COUNTIF($A$58:$G$58,"10")</f>
        <v>0</v>
      </c>
      <c r="R198" s="91">
        <f>COUNTIF($A$61:$G$61,"10")</f>
        <v>0</v>
      </c>
      <c r="S198" s="91">
        <f>COUNTIF($A$64:$G$64,"10")</f>
        <v>0</v>
      </c>
      <c r="T198" s="91">
        <f>COUNTIF($A$67:$G$67,"10")</f>
        <v>0</v>
      </c>
      <c r="U198" s="91">
        <f>COUNTIF($A$70:$G$70,"10")</f>
        <v>0</v>
      </c>
      <c r="V198" s="91">
        <f>COUNTIF($A$73:$G$73,"10")</f>
        <v>0</v>
      </c>
      <c r="W198" s="91">
        <f>COUNTIF($A$76:$G$76,"10")</f>
        <v>0</v>
      </c>
      <c r="X198" s="91">
        <f>COUNTIF($A$79:$G$79,"10")</f>
        <v>0</v>
      </c>
      <c r="Y198" s="91">
        <f>COUNTIF($A$82:$G$82,"10")</f>
        <v>0</v>
      </c>
      <c r="Z198" s="91">
        <f>COUNTIF($A$85:$G$85,"10")</f>
        <v>0</v>
      </c>
      <c r="AA198" s="91">
        <f>COUNTIF($A$88:$G$88,"10")</f>
        <v>0</v>
      </c>
      <c r="AB198" s="91">
        <f>COUNTIF($A$91:$G$91,"10")</f>
        <v>0</v>
      </c>
      <c r="AC198" s="91">
        <f>COUNTIF($A$94:$G$94,"10")</f>
        <v>0</v>
      </c>
      <c r="AD198" s="91">
        <f>COUNTIF($A$97:$G$97,"10")</f>
        <v>0</v>
      </c>
      <c r="AE198" s="91">
        <f>COUNTIF($A$100:$G$100,"10")</f>
        <v>0</v>
      </c>
      <c r="AF198" s="91">
        <f>COUNTIF($A$103:$G$103,"10")</f>
        <v>0</v>
      </c>
      <c r="AG198" s="91">
        <f>COUNTIF($A$106:$G$106,"10")</f>
        <v>0</v>
      </c>
      <c r="AH198" s="91">
        <f>COUNTIF($A$109:$G$109,"10")</f>
        <v>0</v>
      </c>
      <c r="AI198" s="91">
        <f>COUNTIF($A$112:$G$112,"10")</f>
        <v>0</v>
      </c>
      <c r="AJ198" s="91">
        <f>COUNTIF($A$115:$G$115,"10")</f>
        <v>0</v>
      </c>
      <c r="AK198" s="91">
        <f>COUNTIF($A$118:$G$118,"10")</f>
        <v>0</v>
      </c>
      <c r="AL198" s="91">
        <f>COUNTIF($A$121:$G$121,"10")</f>
        <v>0</v>
      </c>
      <c r="AM198" s="91">
        <f>COUNTIF($A$124:$G$124,"10")</f>
        <v>0</v>
      </c>
      <c r="AN198" s="91">
        <f>COUNTIF($A$127:$G$127,"10")</f>
        <v>0</v>
      </c>
      <c r="AO198" s="91">
        <f>COUNTIF($A$130:$G$130,"10")</f>
        <v>0</v>
      </c>
      <c r="AP198" s="91">
        <f>COUNTIF($A$133:$G$133,"10")</f>
        <v>0</v>
      </c>
      <c r="AQ198" s="91">
        <f>COUNTIF($A$136:$G$136,"10")</f>
        <v>0</v>
      </c>
      <c r="AR198" s="91">
        <f>COUNTIF($A$139:$G$139,"10")</f>
        <v>0</v>
      </c>
      <c r="AS198" s="91">
        <f>COUNTIF($A$142:$G$142,"10")</f>
        <v>0</v>
      </c>
      <c r="AT198" s="91">
        <f>COUNTIF($A$145:$G$145,"10")</f>
        <v>0</v>
      </c>
      <c r="AU198" s="91">
        <f>COUNTIF($A$148:$G$148,"10")</f>
        <v>0</v>
      </c>
      <c r="AV198" s="91">
        <f>COUNTIF($A$151:$G$151,"10")</f>
        <v>0</v>
      </c>
      <c r="AW198" s="91">
        <f>COUNTIF($A$154:$G$154,"10")</f>
        <v>0</v>
      </c>
      <c r="AX198" s="91">
        <f>COUNTIF($A$157:$G$157,"10")</f>
        <v>0</v>
      </c>
      <c r="AY198" s="91">
        <f>COUNTIF($A$160:$G$160,"10")</f>
        <v>0</v>
      </c>
      <c r="AZ198" s="91">
        <f>COUNTIF($A$163:$G$163,"10")</f>
        <v>0</v>
      </c>
      <c r="BA198" s="91">
        <f>COUNTIF($A$166:$G$166,"10")</f>
        <v>0</v>
      </c>
      <c r="BB198" s="204">
        <f>SUM(A198:BA198)</f>
        <v>0</v>
      </c>
      <c r="BC198" s="206">
        <f>BB198/360</f>
        <v>0</v>
      </c>
    </row>
    <row r="199" spans="1:55" ht="38.25">
      <c r="A199" s="91" t="s">
        <v>36</v>
      </c>
      <c r="B199" s="91"/>
      <c r="C199" s="91"/>
      <c r="D199" s="91"/>
      <c r="E199" s="91"/>
      <c r="F199" s="91"/>
      <c r="G199" s="91"/>
      <c r="H199" s="91"/>
      <c r="I199" s="91"/>
      <c r="J199" s="91"/>
      <c r="K199" s="91"/>
      <c r="L199" s="91"/>
      <c r="M199" s="91"/>
      <c r="N199" s="91"/>
      <c r="O199" s="86"/>
      <c r="P199" s="86"/>
      <c r="Q199" s="91"/>
      <c r="R199" s="91"/>
      <c r="S199" s="91"/>
      <c r="T199" s="91"/>
      <c r="U199" s="91"/>
      <c r="V199" s="91"/>
      <c r="W199" s="91"/>
      <c r="X199" s="91"/>
      <c r="Y199" s="204"/>
      <c r="Z199" s="206"/>
      <c r="AA199" s="86"/>
      <c r="AB199" s="86"/>
      <c r="AC199" s="86"/>
      <c r="AD199" s="86"/>
      <c r="AE199" s="86"/>
      <c r="AF199" s="86"/>
      <c r="AG199" s="86"/>
      <c r="AH199" s="86"/>
      <c r="AI199" s="86"/>
      <c r="AJ199" s="86"/>
      <c r="AK199" s="86"/>
      <c r="AL199" s="86"/>
      <c r="AM199" s="86"/>
      <c r="AN199" s="86"/>
      <c r="AO199" s="86"/>
      <c r="AP199" s="86"/>
      <c r="AQ199" s="86"/>
      <c r="AR199" s="86"/>
      <c r="AS199" s="86"/>
      <c r="AT199" s="86"/>
      <c r="AU199" s="86"/>
      <c r="AV199" s="86"/>
      <c r="AW199" s="86"/>
      <c r="AX199" s="86"/>
      <c r="AY199" s="86"/>
      <c r="AZ199" s="86"/>
      <c r="BA199" s="86"/>
      <c r="BB199" s="205" t="s">
        <v>83</v>
      </c>
      <c r="BC199" s="205">
        <v>11</v>
      </c>
    </row>
    <row r="200" spans="1:55">
      <c r="A200" s="91">
        <f>COUNTIF(A10:G10,"11")</f>
        <v>0</v>
      </c>
      <c r="B200" s="91">
        <f>COUNTIF(A13:G13,"11")</f>
        <v>0</v>
      </c>
      <c r="C200" s="91">
        <f>COUNTIF(A16:G16,"11")</f>
        <v>0</v>
      </c>
      <c r="D200" s="91">
        <f>COUNTIF(A19:G19,"11")</f>
        <v>0</v>
      </c>
      <c r="E200" s="91">
        <f>COUNTIF(A22:G22,"11")</f>
        <v>0</v>
      </c>
      <c r="F200" s="91">
        <f>COUNTIF(A25:G25,"11")</f>
        <v>0</v>
      </c>
      <c r="G200" s="91">
        <f>COUNTIF(A28:G28,"11")</f>
        <v>0</v>
      </c>
      <c r="H200" s="91">
        <f>COUNTIF(A31:G31,"11")</f>
        <v>0</v>
      </c>
      <c r="I200" s="91">
        <f>COUNTIF(A34:G34,"11")</f>
        <v>0</v>
      </c>
      <c r="J200" s="91">
        <f>COUNTIF(A37:G37,"11")</f>
        <v>0</v>
      </c>
      <c r="K200" s="91">
        <f>COUNTIF(A40:G40,"11")</f>
        <v>0</v>
      </c>
      <c r="L200" s="91">
        <f>COUNTIF(A43:G43,"11")</f>
        <v>0</v>
      </c>
      <c r="M200" s="91">
        <f>COUNTIF(A46:G46,"11")</f>
        <v>0</v>
      </c>
      <c r="N200" s="91">
        <f>COUNTIF(A49:G49,"11")</f>
        <v>0</v>
      </c>
      <c r="O200" s="91">
        <f>COUNTIF($A$52:$G$52,"11")</f>
        <v>0</v>
      </c>
      <c r="P200" s="91">
        <f>COUNTIF($A$55:$G$55,"11")</f>
        <v>0</v>
      </c>
      <c r="Q200" s="91">
        <f>COUNTIF($A$58:$G$58,"11")</f>
        <v>0</v>
      </c>
      <c r="R200" s="91">
        <f>COUNTIF($A$61:$G$61,"11")</f>
        <v>0</v>
      </c>
      <c r="S200" s="91">
        <f>COUNTIF($A$64:$G$64,"11")</f>
        <v>0</v>
      </c>
      <c r="T200" s="91">
        <f>COUNTIF($A$67:$G$67,"11")</f>
        <v>0</v>
      </c>
      <c r="U200" s="91">
        <f>COUNTIF($A$70:$G$70,"11")</f>
        <v>0</v>
      </c>
      <c r="V200" s="91">
        <f>COUNTIF($A$73:$G$73,"11")</f>
        <v>0</v>
      </c>
      <c r="W200" s="91">
        <f>COUNTIF($A$76:$G$76,"11")</f>
        <v>0</v>
      </c>
      <c r="X200" s="91">
        <f>COUNTIF($A$79:$G$79,"11")</f>
        <v>0</v>
      </c>
      <c r="Y200" s="91">
        <f>COUNTIF($A$82:$G$82,"11")</f>
        <v>0</v>
      </c>
      <c r="Z200" s="91">
        <f>COUNTIF($A$85:$G$85,"11")</f>
        <v>0</v>
      </c>
      <c r="AA200" s="91">
        <f>COUNTIF($A$88:$G$88,"11")</f>
        <v>0</v>
      </c>
      <c r="AB200" s="91">
        <f>COUNTIF($A$91:$G$91,"11")</f>
        <v>0</v>
      </c>
      <c r="AC200" s="91">
        <f>COUNTIF($A$94:$G$94,"11")</f>
        <v>0</v>
      </c>
      <c r="AD200" s="91">
        <f>COUNTIF($A$97:$G$97,"11")</f>
        <v>0</v>
      </c>
      <c r="AE200" s="91">
        <f>COUNTIF($A$100:$G$100,"11")</f>
        <v>0</v>
      </c>
      <c r="AF200" s="91">
        <f>COUNTIF($A$103:$G$103,"11")</f>
        <v>0</v>
      </c>
      <c r="AG200" s="91">
        <f>COUNTIF($A$106:$G$106,"11")</f>
        <v>0</v>
      </c>
      <c r="AH200" s="91">
        <f>COUNTIF($A$109:$G$109,"11")</f>
        <v>0</v>
      </c>
      <c r="AI200" s="91">
        <f>COUNTIF($A$112:$G$112,"11")</f>
        <v>0</v>
      </c>
      <c r="AJ200" s="91">
        <f>COUNTIF($A$115:$G$115,"11")</f>
        <v>0</v>
      </c>
      <c r="AK200" s="91">
        <f>COUNTIF($A$118:$G$118,"11")</f>
        <v>0</v>
      </c>
      <c r="AL200" s="91">
        <f>COUNTIF($A$121:$G$121,"11")</f>
        <v>0</v>
      </c>
      <c r="AM200" s="91">
        <f>COUNTIF($A$124:$G$124,"11")</f>
        <v>0</v>
      </c>
      <c r="AN200" s="91">
        <f>COUNTIF($A$127:$G$127,"11")</f>
        <v>0</v>
      </c>
      <c r="AO200" s="91">
        <f>COUNTIF($A$130:$G$130,"11")</f>
        <v>0</v>
      </c>
      <c r="AP200" s="91">
        <f>COUNTIF($A$133:$G$133,"11")</f>
        <v>0</v>
      </c>
      <c r="AQ200" s="91">
        <f>COUNTIF($A$136:$G$136,"11")</f>
        <v>0</v>
      </c>
      <c r="AR200" s="91">
        <f>COUNTIF($A$139:$G$139,"11")</f>
        <v>0</v>
      </c>
      <c r="AS200" s="91">
        <f>COUNTIF($A$142:$G$142,"11")</f>
        <v>0</v>
      </c>
      <c r="AT200" s="91">
        <f>COUNTIF($A$145:$G$145,"11")</f>
        <v>0</v>
      </c>
      <c r="AU200" s="91">
        <f>COUNTIF($A$148:$G$148,"11")</f>
        <v>0</v>
      </c>
      <c r="AV200" s="91">
        <f>COUNTIF($A$151:$G$151,"11")</f>
        <v>0</v>
      </c>
      <c r="AW200" s="91">
        <f>COUNTIF($A$154:$G$154,"11")</f>
        <v>0</v>
      </c>
      <c r="AX200" s="91">
        <f>COUNTIF($A$157:$G$157,"11")</f>
        <v>0</v>
      </c>
      <c r="AY200" s="91">
        <f>COUNTIF($A$160:$G$160,"11")</f>
        <v>0</v>
      </c>
      <c r="AZ200" s="91">
        <f>COUNTIF($A$163:$G$163,"11")</f>
        <v>0</v>
      </c>
      <c r="BA200" s="91">
        <f>COUNTIF($A$166:$G$166,"11")</f>
        <v>0</v>
      </c>
      <c r="BB200" s="204">
        <f>SUM(A200:BA200)</f>
        <v>0</v>
      </c>
      <c r="BC200" s="206">
        <f>BB200/360</f>
        <v>0</v>
      </c>
    </row>
    <row r="201" spans="1:55" ht="38.25">
      <c r="A201" s="91" t="s">
        <v>44</v>
      </c>
      <c r="B201" s="91"/>
      <c r="C201" s="91"/>
      <c r="D201" s="91"/>
      <c r="E201" s="91"/>
      <c r="F201" s="91"/>
      <c r="G201" s="91"/>
      <c r="H201" s="91"/>
      <c r="I201" s="91"/>
      <c r="J201" s="91"/>
      <c r="K201" s="91"/>
      <c r="L201" s="91"/>
      <c r="M201" s="91"/>
      <c r="N201" s="91"/>
      <c r="O201" s="86"/>
      <c r="P201" s="86"/>
      <c r="Q201" s="91"/>
      <c r="R201" s="91"/>
      <c r="S201" s="91"/>
      <c r="T201" s="91"/>
      <c r="U201" s="91"/>
      <c r="V201" s="91"/>
      <c r="W201" s="91"/>
      <c r="X201" s="91"/>
      <c r="Y201" s="204"/>
      <c r="Z201" s="206"/>
      <c r="AA201" s="86"/>
      <c r="AB201" s="86"/>
      <c r="AC201" s="86"/>
      <c r="AD201" s="86"/>
      <c r="AE201" s="86"/>
      <c r="AF201" s="86"/>
      <c r="AG201" s="86"/>
      <c r="AH201" s="86"/>
      <c r="AI201" s="86"/>
      <c r="AJ201" s="86"/>
      <c r="AK201" s="86"/>
      <c r="AL201" s="86"/>
      <c r="AM201" s="86"/>
      <c r="AN201" s="86"/>
      <c r="AO201" s="86"/>
      <c r="AP201" s="86"/>
      <c r="AQ201" s="86"/>
      <c r="AR201" s="86"/>
      <c r="AS201" s="86"/>
      <c r="AT201" s="86"/>
      <c r="AU201" s="86"/>
      <c r="AV201" s="86"/>
      <c r="AW201" s="86"/>
      <c r="AX201" s="86"/>
      <c r="AY201" s="86"/>
      <c r="AZ201" s="86"/>
      <c r="BA201" s="86"/>
      <c r="BB201" s="205" t="s">
        <v>84</v>
      </c>
      <c r="BC201" s="205">
        <v>12</v>
      </c>
    </row>
    <row r="202" spans="1:55">
      <c r="A202" s="91">
        <f>COUNTIF(A10:G10,"12")</f>
        <v>0</v>
      </c>
      <c r="B202" s="91">
        <f>COUNTIF(A13:G13,"12")</f>
        <v>0</v>
      </c>
      <c r="C202" s="91">
        <f>COUNTIF(A16:G16,"12")</f>
        <v>0</v>
      </c>
      <c r="D202" s="91">
        <f>COUNTIF(A19:G19,"12")</f>
        <v>0</v>
      </c>
      <c r="E202" s="91">
        <f>COUNTIF(A22:G22,"12")</f>
        <v>0</v>
      </c>
      <c r="F202" s="91">
        <f>COUNTIF(A25:G25,"12")</f>
        <v>0</v>
      </c>
      <c r="G202" s="91">
        <f>COUNTIF(A28:G28,"12")</f>
        <v>0</v>
      </c>
      <c r="H202" s="91">
        <f>COUNTIF(A31:G31,"12")</f>
        <v>0</v>
      </c>
      <c r="I202" s="91">
        <f>COUNTIF(A34:G34,"12")</f>
        <v>0</v>
      </c>
      <c r="J202" s="91">
        <f>COUNTIF(A37:G37,"12")</f>
        <v>0</v>
      </c>
      <c r="K202" s="91">
        <f>COUNTIF(A40:G40,"12")</f>
        <v>0</v>
      </c>
      <c r="L202" s="91">
        <f>COUNTIF(A43:G43,"12")</f>
        <v>0</v>
      </c>
      <c r="M202" s="91">
        <f>COUNTIF(A46:G46,"12")</f>
        <v>0</v>
      </c>
      <c r="N202" s="91">
        <f>COUNTIF(A49:G49,"12")</f>
        <v>0</v>
      </c>
      <c r="O202" s="91">
        <f>COUNTIF($A$52:$G$52,"12")</f>
        <v>0</v>
      </c>
      <c r="P202" s="91">
        <f>COUNTIF($A$55:$G$55,"12")</f>
        <v>0</v>
      </c>
      <c r="Q202" s="91">
        <f>COUNTIF($A$58:$G$58,"12")</f>
        <v>0</v>
      </c>
      <c r="R202" s="91">
        <f>COUNTIF($A$61:$G$61,"12")</f>
        <v>0</v>
      </c>
      <c r="S202" s="91">
        <f>COUNTIF($A$64:$G$64,"12")</f>
        <v>0</v>
      </c>
      <c r="T202" s="91">
        <f>COUNTIF($A$67:$G$67,"12")</f>
        <v>0</v>
      </c>
      <c r="U202" s="91">
        <f>COUNTIF($A$70:$G$70,"12")</f>
        <v>0</v>
      </c>
      <c r="V202" s="91">
        <f>COUNTIF($A$73:$G$73,"12")</f>
        <v>0</v>
      </c>
      <c r="W202" s="91">
        <f>COUNTIF($A$76:$G$76,"12")</f>
        <v>0</v>
      </c>
      <c r="X202" s="91">
        <f>COUNTIF($A$79:$G$79,"12")</f>
        <v>0</v>
      </c>
      <c r="Y202" s="91">
        <f>COUNTIF($A$82:$G$82,"12")</f>
        <v>0</v>
      </c>
      <c r="Z202" s="91">
        <f>COUNTIF($A$85:$G$85,"12")</f>
        <v>0</v>
      </c>
      <c r="AA202" s="91">
        <f>COUNTIF($A$88:$G$88,"12")</f>
        <v>0</v>
      </c>
      <c r="AB202" s="91">
        <f>COUNTIF($A$91:$G$91,"12")</f>
        <v>0</v>
      </c>
      <c r="AC202" s="91">
        <f>COUNTIF($A$94:$G$94,"12")</f>
        <v>0</v>
      </c>
      <c r="AD202" s="91">
        <f>COUNTIF($A$97:$G$97,"12")</f>
        <v>0</v>
      </c>
      <c r="AE202" s="91">
        <f>COUNTIF($A$100:$G$100,"12")</f>
        <v>0</v>
      </c>
      <c r="AF202" s="91">
        <f>COUNTIF($A$103:$G$103,"12")</f>
        <v>0</v>
      </c>
      <c r="AG202" s="91">
        <f>COUNTIF($A$106:$G$106,"12")</f>
        <v>0</v>
      </c>
      <c r="AH202" s="91">
        <f>COUNTIF($A$109:$G$109,"12")</f>
        <v>0</v>
      </c>
      <c r="AI202" s="91">
        <f>COUNTIF($A$112:$G$112,"12")</f>
        <v>0</v>
      </c>
      <c r="AJ202" s="91">
        <f>COUNTIF($A$115:$G$115,"12")</f>
        <v>0</v>
      </c>
      <c r="AK202" s="91">
        <f>COUNTIF($A$118:$G$118,"12")</f>
        <v>0</v>
      </c>
      <c r="AL202" s="91">
        <f>COUNTIF($A$121:$G$121,"12")</f>
        <v>0</v>
      </c>
      <c r="AM202" s="91">
        <f>COUNTIF($A$124:$G$124,"12")</f>
        <v>0</v>
      </c>
      <c r="AN202" s="91">
        <f>COUNTIF($A$127:$G$127,"12")</f>
        <v>0</v>
      </c>
      <c r="AO202" s="91">
        <f>COUNTIF($A$130:$G$130,"12")</f>
        <v>0</v>
      </c>
      <c r="AP202" s="91">
        <f>COUNTIF($A$133:$G$133,"12")</f>
        <v>0</v>
      </c>
      <c r="AQ202" s="91">
        <f>COUNTIF($A$136:$G$136,"12")</f>
        <v>0</v>
      </c>
      <c r="AR202" s="91">
        <f>COUNTIF($A$139:$G$139,"12")</f>
        <v>0</v>
      </c>
      <c r="AS202" s="91">
        <f>COUNTIF($A$142:$G$142,"12")</f>
        <v>0</v>
      </c>
      <c r="AT202" s="91">
        <f>COUNTIF($A$145:$G$145,"12")</f>
        <v>0</v>
      </c>
      <c r="AU202" s="91">
        <f>COUNTIF($A$148:$G$148,"12")</f>
        <v>0</v>
      </c>
      <c r="AV202" s="91">
        <f>COUNTIF($A$151:$G$151,"12")</f>
        <v>0</v>
      </c>
      <c r="AW202" s="91">
        <f>COUNTIF($A$154:$G$154,"12")</f>
        <v>0</v>
      </c>
      <c r="AX202" s="91">
        <f>COUNTIF($A$157:$G$157,"12")</f>
        <v>0</v>
      </c>
      <c r="AY202" s="91">
        <f>COUNTIF($A$160:$G$160,"12")</f>
        <v>0</v>
      </c>
      <c r="AZ202" s="91">
        <f>COUNTIF($A$163:$G$163,"12")</f>
        <v>0</v>
      </c>
      <c r="BA202" s="91">
        <f>COUNTIF($A$166:$G$166,"12")</f>
        <v>0</v>
      </c>
      <c r="BB202" s="204">
        <f>SUM(A202:BA202)</f>
        <v>0</v>
      </c>
      <c r="BC202" s="206">
        <f>BB202/360</f>
        <v>0</v>
      </c>
    </row>
    <row r="203" spans="1:55" ht="38.25">
      <c r="A203" s="91" t="s">
        <v>45</v>
      </c>
      <c r="B203" s="91"/>
      <c r="C203" s="91"/>
      <c r="D203" s="91"/>
      <c r="E203" s="91"/>
      <c r="F203" s="91"/>
      <c r="G203" s="91"/>
      <c r="H203" s="91"/>
      <c r="I203" s="91"/>
      <c r="J203" s="91"/>
      <c r="K203" s="91"/>
      <c r="L203" s="91"/>
      <c r="M203" s="91"/>
      <c r="N203" s="91"/>
      <c r="O203" s="86"/>
      <c r="P203" s="86"/>
      <c r="Q203" s="91"/>
      <c r="R203" s="91"/>
      <c r="S203" s="91"/>
      <c r="T203" s="91"/>
      <c r="U203" s="91"/>
      <c r="V203" s="91"/>
      <c r="W203" s="91"/>
      <c r="X203" s="91"/>
      <c r="Y203" s="204"/>
      <c r="Z203" s="206"/>
      <c r="AA203" s="86"/>
      <c r="AB203" s="86"/>
      <c r="AC203" s="86"/>
      <c r="AD203" s="86"/>
      <c r="AE203" s="86"/>
      <c r="AF203" s="86"/>
      <c r="AG203" s="86"/>
      <c r="AH203" s="86"/>
      <c r="AI203" s="86"/>
      <c r="AJ203" s="86"/>
      <c r="AK203" s="86"/>
      <c r="AL203" s="86"/>
      <c r="AM203" s="86"/>
      <c r="AN203" s="86"/>
      <c r="AO203" s="86"/>
      <c r="AP203" s="86"/>
      <c r="AQ203" s="86"/>
      <c r="AR203" s="86"/>
      <c r="AS203" s="86"/>
      <c r="AT203" s="86"/>
      <c r="AU203" s="86"/>
      <c r="AV203" s="86"/>
      <c r="AW203" s="86"/>
      <c r="AX203" s="86"/>
      <c r="AY203" s="86"/>
      <c r="AZ203" s="86"/>
      <c r="BA203" s="86"/>
      <c r="BB203" s="205" t="s">
        <v>85</v>
      </c>
      <c r="BC203" s="205">
        <v>13</v>
      </c>
    </row>
    <row r="204" spans="1:55">
      <c r="A204" s="91">
        <f>COUNTIF(A10:G10,"13")</f>
        <v>0</v>
      </c>
      <c r="B204" s="91">
        <f>COUNTIF(A13:G13,"13")</f>
        <v>0</v>
      </c>
      <c r="C204" s="91">
        <f>COUNTIF(A16:G16,"13")</f>
        <v>0</v>
      </c>
      <c r="D204" s="91">
        <f>COUNTIF(A19:G19,"13")</f>
        <v>0</v>
      </c>
      <c r="E204" s="91">
        <f>COUNTIF(A22:G22,"13")</f>
        <v>0</v>
      </c>
      <c r="F204" s="91">
        <f>COUNTIF(A25:G25,"13")</f>
        <v>0</v>
      </c>
      <c r="G204" s="91">
        <f>COUNTIF(A28:G28,"13")</f>
        <v>0</v>
      </c>
      <c r="H204" s="91">
        <f>COUNTIF(A31:G31,"13")</f>
        <v>0</v>
      </c>
      <c r="I204" s="91">
        <f>COUNTIF(A34:G34,"13")</f>
        <v>0</v>
      </c>
      <c r="J204" s="91">
        <f>COUNTIF(A37:G37,"13")</f>
        <v>0</v>
      </c>
      <c r="K204" s="91">
        <f>COUNTIF(A40:G40,"13")</f>
        <v>0</v>
      </c>
      <c r="L204" s="91">
        <f>COUNTIF(A43:G43,"13")</f>
        <v>0</v>
      </c>
      <c r="M204" s="91">
        <f>COUNTIF(A46:G46,"13")</f>
        <v>0</v>
      </c>
      <c r="N204" s="91">
        <f>COUNTIF(A49:G49,"13")</f>
        <v>0</v>
      </c>
      <c r="O204" s="91">
        <f>COUNTIF($A$52:$G$52,"13")</f>
        <v>0</v>
      </c>
      <c r="P204" s="91">
        <f>COUNTIF($A$55:$G$55,"13")</f>
        <v>0</v>
      </c>
      <c r="Q204" s="91">
        <f>COUNTIF($A$58:$G$58,"13")</f>
        <v>0</v>
      </c>
      <c r="R204" s="91">
        <f>COUNTIF($A$61:$G$61,"13")</f>
        <v>0</v>
      </c>
      <c r="S204" s="91">
        <f>COUNTIF($A$64:$G$64,"13")</f>
        <v>0</v>
      </c>
      <c r="T204" s="91">
        <f>COUNTIF($A$67:$G$67,"13")</f>
        <v>0</v>
      </c>
      <c r="U204" s="91">
        <f>COUNTIF($A$70:$G$70,"13")</f>
        <v>0</v>
      </c>
      <c r="V204" s="91">
        <f>COUNTIF($A$73:$G$73,"13")</f>
        <v>0</v>
      </c>
      <c r="W204" s="91">
        <f>COUNTIF($A$76:$G$76,"13")</f>
        <v>0</v>
      </c>
      <c r="X204" s="91">
        <f>COUNTIF($A$79:$G$79,"13")</f>
        <v>0</v>
      </c>
      <c r="Y204" s="91">
        <f>COUNTIF($A$82:$G$82,"13")</f>
        <v>0</v>
      </c>
      <c r="Z204" s="91">
        <f>COUNTIF($A$85:$G$85,"13")</f>
        <v>0</v>
      </c>
      <c r="AA204" s="91">
        <f>COUNTIF($A$88:$G$88,"13")</f>
        <v>0</v>
      </c>
      <c r="AB204" s="91">
        <f>COUNTIF($A$91:$G$91,"13")</f>
        <v>0</v>
      </c>
      <c r="AC204" s="91">
        <f>COUNTIF($A$94:$G$94,"13")</f>
        <v>0</v>
      </c>
      <c r="AD204" s="91">
        <f>COUNTIF($A$97:$G$97,"13")</f>
        <v>0</v>
      </c>
      <c r="AE204" s="91">
        <f>COUNTIF($A$100:$G$100,"13")</f>
        <v>0</v>
      </c>
      <c r="AF204" s="91">
        <f>COUNTIF($A$103:$G$103,"13")</f>
        <v>0</v>
      </c>
      <c r="AG204" s="91">
        <f>COUNTIF($A$106:$G$106,"13")</f>
        <v>0</v>
      </c>
      <c r="AH204" s="91">
        <f>COUNTIF($A$109:$G$109,"13")</f>
        <v>0</v>
      </c>
      <c r="AI204" s="91">
        <f>COUNTIF($A$112:$G$112,"13")</f>
        <v>0</v>
      </c>
      <c r="AJ204" s="91">
        <f>COUNTIF($A$115:$G$115,"13")</f>
        <v>0</v>
      </c>
      <c r="AK204" s="91">
        <f>COUNTIF($A$118:$G$118,"13")</f>
        <v>0</v>
      </c>
      <c r="AL204" s="91">
        <f>COUNTIF($A$121:$G$121,"13")</f>
        <v>0</v>
      </c>
      <c r="AM204" s="91">
        <f>COUNTIF($A$124:$G$124,"13")</f>
        <v>0</v>
      </c>
      <c r="AN204" s="91">
        <f>COUNTIF($A$127:$G$127,"13")</f>
        <v>0</v>
      </c>
      <c r="AO204" s="91">
        <f>COUNTIF($A$130:$G$130,"13")</f>
        <v>0</v>
      </c>
      <c r="AP204" s="91">
        <f>COUNTIF($A$133:$G$133,"13")</f>
        <v>0</v>
      </c>
      <c r="AQ204" s="91">
        <f>COUNTIF($A$136:$G$136,"13")</f>
        <v>0</v>
      </c>
      <c r="AR204" s="91">
        <f>COUNTIF($A$139:$G$139,"13")</f>
        <v>0</v>
      </c>
      <c r="AS204" s="91">
        <f>COUNTIF($A$142:$G$142,"13")</f>
        <v>0</v>
      </c>
      <c r="AT204" s="91">
        <f>COUNTIF($A$145:$G$145,"13")</f>
        <v>0</v>
      </c>
      <c r="AU204" s="91">
        <f>COUNTIF($A$148:$G$148,"13")</f>
        <v>0</v>
      </c>
      <c r="AV204" s="91">
        <f>COUNTIF($A$151:$G$151,"13")</f>
        <v>0</v>
      </c>
      <c r="AW204" s="91">
        <f>COUNTIF($A$154:$G$154,"13")</f>
        <v>0</v>
      </c>
      <c r="AX204" s="91">
        <f>COUNTIF($A$157:$G$157,"13")</f>
        <v>0</v>
      </c>
      <c r="AY204" s="91">
        <f>COUNTIF($A$160:$G$160,"13")</f>
        <v>0</v>
      </c>
      <c r="AZ204" s="91">
        <f>COUNTIF($A$163:$G$163,"13")</f>
        <v>0</v>
      </c>
      <c r="BA204" s="91">
        <f>COUNTIF($A$166:$G$166,"13")</f>
        <v>0</v>
      </c>
      <c r="BB204" s="204">
        <f>SUM(A204:BA204)</f>
        <v>0</v>
      </c>
      <c r="BC204" s="206">
        <f>BB204/360</f>
        <v>0</v>
      </c>
    </row>
    <row r="205" spans="1:55" ht="38.25">
      <c r="A205" s="91" t="s">
        <v>46</v>
      </c>
      <c r="B205" s="91"/>
      <c r="C205" s="91"/>
      <c r="D205" s="91"/>
      <c r="E205" s="91"/>
      <c r="F205" s="91"/>
      <c r="G205" s="91"/>
      <c r="H205" s="91"/>
      <c r="I205" s="91"/>
      <c r="J205" s="91"/>
      <c r="K205" s="91"/>
      <c r="L205" s="91"/>
      <c r="M205" s="91"/>
      <c r="N205" s="91"/>
      <c r="O205" s="86"/>
      <c r="P205" s="86"/>
      <c r="Q205" s="91"/>
      <c r="R205" s="91"/>
      <c r="S205" s="91"/>
      <c r="T205" s="91"/>
      <c r="U205" s="91"/>
      <c r="V205" s="91"/>
      <c r="W205" s="91"/>
      <c r="X205" s="91"/>
      <c r="Y205" s="204"/>
      <c r="Z205" s="206"/>
      <c r="AA205" s="86"/>
      <c r="AB205" s="86"/>
      <c r="AC205" s="86"/>
      <c r="AD205" s="86"/>
      <c r="AE205" s="86"/>
      <c r="AF205" s="86"/>
      <c r="AG205" s="86"/>
      <c r="AH205" s="86"/>
      <c r="AI205" s="86"/>
      <c r="AJ205" s="86"/>
      <c r="AK205" s="86"/>
      <c r="AL205" s="86"/>
      <c r="AM205" s="86"/>
      <c r="AN205" s="86"/>
      <c r="AO205" s="86"/>
      <c r="AP205" s="86"/>
      <c r="AQ205" s="86"/>
      <c r="AR205" s="86"/>
      <c r="AS205" s="86"/>
      <c r="AT205" s="86"/>
      <c r="AU205" s="86"/>
      <c r="AV205" s="86"/>
      <c r="AW205" s="86"/>
      <c r="AX205" s="86"/>
      <c r="AY205" s="86"/>
      <c r="AZ205" s="86"/>
      <c r="BA205" s="86"/>
      <c r="BB205" s="205" t="s">
        <v>86</v>
      </c>
      <c r="BC205" s="205">
        <v>14</v>
      </c>
    </row>
    <row r="206" spans="1:55">
      <c r="A206" s="91">
        <f>COUNTIF(A10:G10,"14")</f>
        <v>0</v>
      </c>
      <c r="B206" s="91">
        <f>COUNTIF(A13:G13,"14")</f>
        <v>0</v>
      </c>
      <c r="C206" s="91">
        <f>COUNTIF(A16:G16,"14")</f>
        <v>0</v>
      </c>
      <c r="D206" s="91">
        <f>COUNTIF(A19:G19,"14")</f>
        <v>0</v>
      </c>
      <c r="E206" s="91">
        <f>COUNTIF(A22:G22,"14")</f>
        <v>0</v>
      </c>
      <c r="F206" s="91">
        <f>COUNTIF(A25:G25,"14")</f>
        <v>0</v>
      </c>
      <c r="G206" s="91">
        <f>COUNTIF(A28:G28,"14")</f>
        <v>0</v>
      </c>
      <c r="H206" s="91">
        <f>COUNTIF(A31:G31,"14")</f>
        <v>0</v>
      </c>
      <c r="I206" s="91">
        <f>COUNTIF(A34:G34,"14")</f>
        <v>0</v>
      </c>
      <c r="J206" s="91">
        <f>COUNTIF(A37:G37,"14")</f>
        <v>0</v>
      </c>
      <c r="K206" s="91">
        <f>COUNTIF(A40:G40,"14")</f>
        <v>0</v>
      </c>
      <c r="L206" s="91">
        <f>COUNTIF(A43:G43,"14")</f>
        <v>0</v>
      </c>
      <c r="M206" s="91">
        <f>COUNTIF(A46:G46,"14")</f>
        <v>0</v>
      </c>
      <c r="N206" s="91">
        <f>COUNTIF(A49:G49,"14")</f>
        <v>0</v>
      </c>
      <c r="O206" s="91">
        <f>COUNTIF($A$52:$G$52,"14")</f>
        <v>0</v>
      </c>
      <c r="P206" s="91">
        <f>COUNTIF($A$55:$G$55,"14")</f>
        <v>0</v>
      </c>
      <c r="Q206" s="91">
        <f>COUNTIF($A$58:$G$58,"14")</f>
        <v>0</v>
      </c>
      <c r="R206" s="91">
        <f>COUNTIF($A$61:$G$61,"14")</f>
        <v>0</v>
      </c>
      <c r="S206" s="91">
        <f>COUNTIF($A$64:$G$64,"14")</f>
        <v>0</v>
      </c>
      <c r="T206" s="91">
        <f>COUNTIF($A$67:$G$67,"14")</f>
        <v>0</v>
      </c>
      <c r="U206" s="91">
        <f>COUNTIF($A$70:$G$70,"14")</f>
        <v>0</v>
      </c>
      <c r="V206" s="91">
        <f>COUNTIF($A$73:$G$73,"14")</f>
        <v>0</v>
      </c>
      <c r="W206" s="91">
        <f>COUNTIF($A$76:$G$76,"14")</f>
        <v>0</v>
      </c>
      <c r="X206" s="91">
        <f>COUNTIF($A$79:$G$79,"14")</f>
        <v>0</v>
      </c>
      <c r="Y206" s="91">
        <f>COUNTIF($A$82:$G$82,"14")</f>
        <v>0</v>
      </c>
      <c r="Z206" s="91">
        <f>COUNTIF($A$85:$G$85,"14")</f>
        <v>0</v>
      </c>
      <c r="AA206" s="91">
        <f>COUNTIF($A$88:$G$88,"14")</f>
        <v>0</v>
      </c>
      <c r="AB206" s="91">
        <f>COUNTIF($A$91:$G$91,"14")</f>
        <v>0</v>
      </c>
      <c r="AC206" s="91">
        <f>COUNTIF($A$94:$G$94,"14")</f>
        <v>0</v>
      </c>
      <c r="AD206" s="91">
        <f>COUNTIF($A$97:$G$97,"14")</f>
        <v>0</v>
      </c>
      <c r="AE206" s="91">
        <f>COUNTIF($A$100:$G$100,"14")</f>
        <v>0</v>
      </c>
      <c r="AF206" s="91">
        <f>COUNTIF($A$103:$G$103,"14")</f>
        <v>0</v>
      </c>
      <c r="AG206" s="91">
        <f>COUNTIF($A$106:$G$106,"14")</f>
        <v>0</v>
      </c>
      <c r="AH206" s="91">
        <f>COUNTIF($A$109:$G$109,"14")</f>
        <v>0</v>
      </c>
      <c r="AI206" s="91">
        <f>COUNTIF($A$112:$G$112,"14")</f>
        <v>0</v>
      </c>
      <c r="AJ206" s="91">
        <f>COUNTIF($A$115:$G$115,"14")</f>
        <v>0</v>
      </c>
      <c r="AK206" s="91">
        <f>COUNTIF($A$118:$G$118,"14")</f>
        <v>0</v>
      </c>
      <c r="AL206" s="91">
        <f>COUNTIF($A$121:$G$121,"14")</f>
        <v>0</v>
      </c>
      <c r="AM206" s="91">
        <f>COUNTIF($A$124:$G$124,"14")</f>
        <v>0</v>
      </c>
      <c r="AN206" s="91">
        <f>COUNTIF($A$127:$G$127,"14")</f>
        <v>0</v>
      </c>
      <c r="AO206" s="91">
        <f>COUNTIF($A$130:$G$130,"14")</f>
        <v>0</v>
      </c>
      <c r="AP206" s="91">
        <f>COUNTIF($A$133:$G$133,"14")</f>
        <v>0</v>
      </c>
      <c r="AQ206" s="91">
        <f>COUNTIF($A$136:$G$136,"14")</f>
        <v>0</v>
      </c>
      <c r="AR206" s="91">
        <f>COUNTIF($A$139:$G$139,"14")</f>
        <v>0</v>
      </c>
      <c r="AS206" s="91">
        <f>COUNTIF($A$142:$G$142,"14")</f>
        <v>0</v>
      </c>
      <c r="AT206" s="91">
        <f>COUNTIF($A$145:$G$145,"14")</f>
        <v>0</v>
      </c>
      <c r="AU206" s="91">
        <f>COUNTIF($A$148:$G$148,"14")</f>
        <v>0</v>
      </c>
      <c r="AV206" s="91">
        <f>COUNTIF($A$151:$G$151,"14")</f>
        <v>0</v>
      </c>
      <c r="AW206" s="91">
        <f>COUNTIF($A$154:$G$154,"14")</f>
        <v>0</v>
      </c>
      <c r="AX206" s="91">
        <f>COUNTIF($A$157:$G$157,"14")</f>
        <v>0</v>
      </c>
      <c r="AY206" s="91">
        <f>COUNTIF($A$160:$G$160,"14")</f>
        <v>0</v>
      </c>
      <c r="AZ206" s="91">
        <f>COUNTIF($A$163:$G$163,"14")</f>
        <v>0</v>
      </c>
      <c r="BA206" s="91">
        <f>COUNTIF($A$166:$G$166,"14")</f>
        <v>0</v>
      </c>
      <c r="BB206" s="204">
        <f>SUM(A206:BA206)</f>
        <v>0</v>
      </c>
      <c r="BC206" s="206">
        <f>BB206/360</f>
        <v>0</v>
      </c>
    </row>
    <row r="207" spans="1:55" ht="38.25">
      <c r="A207" s="91" t="s">
        <v>47</v>
      </c>
      <c r="B207" s="91"/>
      <c r="C207" s="91"/>
      <c r="D207" s="91"/>
      <c r="E207" s="91"/>
      <c r="F207" s="91"/>
      <c r="G207" s="91"/>
      <c r="H207" s="91"/>
      <c r="I207" s="91"/>
      <c r="J207" s="91"/>
      <c r="K207" s="91"/>
      <c r="L207" s="91"/>
      <c r="M207" s="91"/>
      <c r="N207" s="91"/>
      <c r="O207" s="86"/>
      <c r="P207" s="86"/>
      <c r="Q207" s="91"/>
      <c r="R207" s="91"/>
      <c r="S207" s="91"/>
      <c r="T207" s="91"/>
      <c r="U207" s="91"/>
      <c r="V207" s="91"/>
      <c r="W207" s="91"/>
      <c r="X207" s="91"/>
      <c r="Y207" s="204"/>
      <c r="Z207" s="206"/>
      <c r="AA207" s="86"/>
      <c r="AB207" s="86"/>
      <c r="AC207" s="86"/>
      <c r="AD207" s="86"/>
      <c r="AE207" s="86"/>
      <c r="AF207" s="86"/>
      <c r="AG207" s="86"/>
      <c r="AH207" s="86"/>
      <c r="AI207" s="86"/>
      <c r="AJ207" s="86"/>
      <c r="AK207" s="86"/>
      <c r="AL207" s="86"/>
      <c r="AM207" s="86"/>
      <c r="AN207" s="86"/>
      <c r="AO207" s="86"/>
      <c r="AP207" s="86"/>
      <c r="AQ207" s="86"/>
      <c r="AR207" s="86"/>
      <c r="AS207" s="86"/>
      <c r="AT207" s="86"/>
      <c r="AU207" s="86"/>
      <c r="AV207" s="86"/>
      <c r="AW207" s="86"/>
      <c r="AX207" s="86"/>
      <c r="AY207" s="86"/>
      <c r="AZ207" s="86"/>
      <c r="BA207" s="86"/>
      <c r="BB207" s="205" t="s">
        <v>87</v>
      </c>
      <c r="BC207" s="205">
        <v>15</v>
      </c>
    </row>
    <row r="208" spans="1:55">
      <c r="A208" s="91">
        <f>COUNTIF(A10:G10,"15")</f>
        <v>0</v>
      </c>
      <c r="B208" s="91">
        <f>COUNTIF(A13:G13,"15")</f>
        <v>0</v>
      </c>
      <c r="C208" s="91">
        <f>COUNTIF(A16:G16,"15")</f>
        <v>0</v>
      </c>
      <c r="D208" s="91">
        <f>COUNTIF(A19:G19,"15")</f>
        <v>0</v>
      </c>
      <c r="E208" s="91">
        <f>COUNTIF(A22:G22,"15")</f>
        <v>0</v>
      </c>
      <c r="F208" s="91">
        <f>COUNTIF(A25:G25,"15")</f>
        <v>0</v>
      </c>
      <c r="G208" s="91">
        <f>COUNTIF(A28:G28,"15")</f>
        <v>0</v>
      </c>
      <c r="H208" s="91">
        <f>COUNTIF(A31:G31,"15")</f>
        <v>0</v>
      </c>
      <c r="I208" s="91">
        <f>COUNTIF(A34:G34,"15")</f>
        <v>0</v>
      </c>
      <c r="J208" s="91">
        <f>COUNTIF(A37:G37,"15")</f>
        <v>0</v>
      </c>
      <c r="K208" s="91">
        <f>COUNTIF(A40:G40,"15")</f>
        <v>0</v>
      </c>
      <c r="L208" s="91">
        <f>COUNTIF(A43:G43,"15")</f>
        <v>0</v>
      </c>
      <c r="M208" s="91">
        <f>COUNTIF(A46:G46,"15")</f>
        <v>0</v>
      </c>
      <c r="N208" s="91">
        <f>COUNTIF(A49:G49,"15")</f>
        <v>0</v>
      </c>
      <c r="O208" s="91">
        <f>COUNTIF($A$52:$G$52,"15")</f>
        <v>0</v>
      </c>
      <c r="P208" s="91">
        <f>COUNTIF($A$55:$G$55,"15")</f>
        <v>0</v>
      </c>
      <c r="Q208" s="91">
        <f>COUNTIF($A$58:$G$58,"15")</f>
        <v>0</v>
      </c>
      <c r="R208" s="91">
        <f>COUNTIF($A$61:$G$61,"15")</f>
        <v>0</v>
      </c>
      <c r="S208" s="91">
        <f>COUNTIF($A$64:$G$64,"15")</f>
        <v>0</v>
      </c>
      <c r="T208" s="91">
        <f>COUNTIF($A$67:$G$67,"15")</f>
        <v>0</v>
      </c>
      <c r="U208" s="91">
        <f>COUNTIF($A$70:$G$70,"15")</f>
        <v>0</v>
      </c>
      <c r="V208" s="91">
        <f>COUNTIF($A$73:$G$73,"15")</f>
        <v>0</v>
      </c>
      <c r="W208" s="91">
        <f>COUNTIF($A$76:$G$76,"15")</f>
        <v>0</v>
      </c>
      <c r="X208" s="91">
        <f>COUNTIF($A$79:$G$79,"15")</f>
        <v>0</v>
      </c>
      <c r="Y208" s="91">
        <f>COUNTIF($A$82:$G$82,"15")</f>
        <v>0</v>
      </c>
      <c r="Z208" s="91">
        <f>COUNTIF($A$85:$G$85,"15")</f>
        <v>0</v>
      </c>
      <c r="AA208" s="91">
        <f>COUNTIF($A$88:$G$88,"15")</f>
        <v>0</v>
      </c>
      <c r="AB208" s="91">
        <f>COUNTIF($A$91:$G$91,"15")</f>
        <v>0</v>
      </c>
      <c r="AC208" s="91">
        <f>COUNTIF($A$94:$G$94,"15")</f>
        <v>0</v>
      </c>
      <c r="AD208" s="91">
        <f>COUNTIF($A$97:$G$97,"15")</f>
        <v>0</v>
      </c>
      <c r="AE208" s="91">
        <f>COUNTIF($A$100:$G$100,"15")</f>
        <v>0</v>
      </c>
      <c r="AF208" s="91">
        <f>COUNTIF($A$103:$G$103,"15")</f>
        <v>0</v>
      </c>
      <c r="AG208" s="91">
        <f>COUNTIF($A$106:$G$106,"15")</f>
        <v>0</v>
      </c>
      <c r="AH208" s="91">
        <f>COUNTIF($A$109:$G$109,"15")</f>
        <v>0</v>
      </c>
      <c r="AI208" s="91">
        <f>COUNTIF($A$112:$G$112,"15")</f>
        <v>0</v>
      </c>
      <c r="AJ208" s="91">
        <f>COUNTIF($A$115:$G$115,"15")</f>
        <v>0</v>
      </c>
      <c r="AK208" s="91">
        <f>COUNTIF($A$118:$G$118,"15")</f>
        <v>0</v>
      </c>
      <c r="AL208" s="91">
        <f>COUNTIF($A$121:$G$121,"15")</f>
        <v>0</v>
      </c>
      <c r="AM208" s="91">
        <f>COUNTIF($A$124:$G$124,"15")</f>
        <v>0</v>
      </c>
      <c r="AN208" s="91">
        <f>COUNTIF($A$127:$G$127,"15")</f>
        <v>0</v>
      </c>
      <c r="AO208" s="91">
        <f>COUNTIF($A$130:$G$130,"15")</f>
        <v>0</v>
      </c>
      <c r="AP208" s="91">
        <f>COUNTIF($A$133:$G$133,"15")</f>
        <v>0</v>
      </c>
      <c r="AQ208" s="91">
        <f>COUNTIF($A$136:$G$136,"15")</f>
        <v>0</v>
      </c>
      <c r="AR208" s="91">
        <f>COUNTIF($A$139:$G$139,"15")</f>
        <v>0</v>
      </c>
      <c r="AS208" s="91">
        <f>COUNTIF($A$142:$G$142,"15")</f>
        <v>0</v>
      </c>
      <c r="AT208" s="91">
        <f>COUNTIF($A$145:$G$145,"15")</f>
        <v>0</v>
      </c>
      <c r="AU208" s="91">
        <f>COUNTIF($A$148:$G$148,"15")</f>
        <v>0</v>
      </c>
      <c r="AV208" s="91">
        <f>COUNTIF($A$151:$G$151,"15")</f>
        <v>0</v>
      </c>
      <c r="AW208" s="91">
        <f>COUNTIF($A$154:$G$154,"15")</f>
        <v>0</v>
      </c>
      <c r="AX208" s="91">
        <f>COUNTIF($A$157:$G$157,"15")</f>
        <v>0</v>
      </c>
      <c r="AY208" s="91">
        <f>COUNTIF($A$160:$G$160,"15")</f>
        <v>0</v>
      </c>
      <c r="AZ208" s="91">
        <f>COUNTIF($A$163:$G$163,"15")</f>
        <v>0</v>
      </c>
      <c r="BA208" s="91">
        <f>COUNTIF($A$166:$G$166,"15")</f>
        <v>0</v>
      </c>
      <c r="BB208" s="204">
        <f>SUM(A208:BA208)</f>
        <v>0</v>
      </c>
      <c r="BC208" s="206">
        <f>BB208/360</f>
        <v>0</v>
      </c>
    </row>
    <row r="209" spans="1:57" ht="38.25">
      <c r="A209" s="91" t="s">
        <v>48</v>
      </c>
      <c r="B209" s="91"/>
      <c r="C209" s="91"/>
      <c r="D209" s="91"/>
      <c r="E209" s="91"/>
      <c r="F209" s="91"/>
      <c r="G209" s="91"/>
      <c r="H209" s="91"/>
      <c r="I209" s="91"/>
      <c r="J209" s="91"/>
      <c r="K209" s="91"/>
      <c r="L209" s="91"/>
      <c r="M209" s="91"/>
      <c r="N209" s="91"/>
      <c r="O209" s="86"/>
      <c r="P209" s="86"/>
      <c r="Q209" s="91"/>
      <c r="R209" s="91"/>
      <c r="S209" s="91"/>
      <c r="T209" s="91"/>
      <c r="U209" s="91"/>
      <c r="V209" s="91"/>
      <c r="W209" s="91"/>
      <c r="X209" s="91"/>
      <c r="Y209" s="204"/>
      <c r="Z209" s="206"/>
      <c r="AA209" s="86"/>
      <c r="AB209" s="86"/>
      <c r="AC209" s="86"/>
      <c r="AD209" s="86"/>
      <c r="AE209" s="86"/>
      <c r="AF209" s="86"/>
      <c r="AG209" s="86"/>
      <c r="AH209" s="86"/>
      <c r="AI209" s="86"/>
      <c r="AJ209" s="86"/>
      <c r="AK209" s="86"/>
      <c r="AL209" s="86"/>
      <c r="AM209" s="86"/>
      <c r="AN209" s="86"/>
      <c r="AO209" s="86"/>
      <c r="AP209" s="86"/>
      <c r="AQ209" s="86"/>
      <c r="AR209" s="86"/>
      <c r="AS209" s="86"/>
      <c r="AT209" s="86"/>
      <c r="AU209" s="86"/>
      <c r="AV209" s="86"/>
      <c r="AW209" s="86"/>
      <c r="AX209" s="86"/>
      <c r="AY209" s="86"/>
      <c r="AZ209" s="86"/>
      <c r="BA209" s="86"/>
      <c r="BB209" s="205" t="s">
        <v>88</v>
      </c>
      <c r="BC209" s="205">
        <v>16</v>
      </c>
    </row>
    <row r="210" spans="1:57">
      <c r="A210" s="91">
        <f>COUNTIF(A10:G10,"16")</f>
        <v>0</v>
      </c>
      <c r="B210" s="91">
        <f>COUNTIF(A13:G13,"16")</f>
        <v>0</v>
      </c>
      <c r="C210" s="91">
        <f>COUNTIF(A16:G16,"16")</f>
        <v>0</v>
      </c>
      <c r="D210" s="91">
        <f>COUNTIF(A19:G19,"16")</f>
        <v>0</v>
      </c>
      <c r="E210" s="91">
        <f>COUNTIF(A22:G22,"16")</f>
        <v>0</v>
      </c>
      <c r="F210" s="91">
        <f>COUNTIF(A25:G25,"16")</f>
        <v>0</v>
      </c>
      <c r="G210" s="91">
        <f>COUNTIF(A28:G28,"16")</f>
        <v>0</v>
      </c>
      <c r="H210" s="91">
        <f>COUNTIF(A31:G31,"16")</f>
        <v>0</v>
      </c>
      <c r="I210" s="91">
        <f>COUNTIF(A34:G34,"16")</f>
        <v>0</v>
      </c>
      <c r="J210" s="91">
        <f>COUNTIF(A37:G37,"16")</f>
        <v>0</v>
      </c>
      <c r="K210" s="91">
        <f>COUNTIF(A40:G40,"16")</f>
        <v>0</v>
      </c>
      <c r="L210" s="91">
        <f>COUNTIF(A43:G43,"16")</f>
        <v>0</v>
      </c>
      <c r="M210" s="91">
        <f>COUNTIF(A46:G46,"16")</f>
        <v>0</v>
      </c>
      <c r="N210" s="91">
        <f>COUNTIF(A49:G49,"16")</f>
        <v>0</v>
      </c>
      <c r="O210" s="91">
        <f>COUNTIF($A$52:$G$52,"16")</f>
        <v>0</v>
      </c>
      <c r="P210" s="91">
        <f>COUNTIF($A$55:$G$55,"16")</f>
        <v>0</v>
      </c>
      <c r="Q210" s="91">
        <f>COUNTIF($A$58:$G$58,"16")</f>
        <v>0</v>
      </c>
      <c r="R210" s="91">
        <f>COUNTIF($A$61:$G$61,"16")</f>
        <v>0</v>
      </c>
      <c r="S210" s="91">
        <f>COUNTIF($A$64:$G$64,"16")</f>
        <v>0</v>
      </c>
      <c r="T210" s="91">
        <f>COUNTIF($A$67:$G$67,"16")</f>
        <v>0</v>
      </c>
      <c r="U210" s="91">
        <f>COUNTIF($A$70:$G$70,"16")</f>
        <v>0</v>
      </c>
      <c r="V210" s="91">
        <f>COUNTIF($A$73:$G$73,"16")</f>
        <v>0</v>
      </c>
      <c r="W210" s="91">
        <f>COUNTIF($A$76:$G$76,"16")</f>
        <v>0</v>
      </c>
      <c r="X210" s="91">
        <f>COUNTIF($A$79:$G$79,"16")</f>
        <v>0</v>
      </c>
      <c r="Y210" s="91">
        <f>COUNTIF($A$82:$G$82,"16")</f>
        <v>0</v>
      </c>
      <c r="Z210" s="91">
        <f>COUNTIF($A$85:$G$85,"16")</f>
        <v>0</v>
      </c>
      <c r="AA210" s="91">
        <f>COUNTIF($A$88:$G$88,"16")</f>
        <v>0</v>
      </c>
      <c r="AB210" s="91">
        <f>COUNTIF($A$91:$G$91,"16")</f>
        <v>0</v>
      </c>
      <c r="AC210" s="91">
        <f>COUNTIF($A$94:$G$94,"16")</f>
        <v>0</v>
      </c>
      <c r="AD210" s="91">
        <f>COUNTIF($A$97:$G$97,"16")</f>
        <v>0</v>
      </c>
      <c r="AE210" s="91">
        <f>COUNTIF($A$100:$G$100,"16")</f>
        <v>0</v>
      </c>
      <c r="AF210" s="91">
        <f>COUNTIF($A$103:$G$103,"16")</f>
        <v>0</v>
      </c>
      <c r="AG210" s="91">
        <f>COUNTIF($A$106:$G$106,"16")</f>
        <v>0</v>
      </c>
      <c r="AH210" s="91">
        <f>COUNTIF($A$109:$G$109,"16")</f>
        <v>0</v>
      </c>
      <c r="AI210" s="91">
        <f>COUNTIF($A$112:$G$112,"16")</f>
        <v>0</v>
      </c>
      <c r="AJ210" s="91">
        <f>COUNTIF($A$115:$G$115,"16")</f>
        <v>0</v>
      </c>
      <c r="AK210" s="91">
        <f>COUNTIF($A$118:$G$118,"16")</f>
        <v>0</v>
      </c>
      <c r="AL210" s="91">
        <f>COUNTIF($A$121:$G$121,"16")</f>
        <v>0</v>
      </c>
      <c r="AM210" s="91">
        <f>COUNTIF($A$124:$G$124,"16")</f>
        <v>0</v>
      </c>
      <c r="AN210" s="91">
        <f>COUNTIF($A$127:$G$127,"16")</f>
        <v>0</v>
      </c>
      <c r="AO210" s="91">
        <f>COUNTIF($A$130:$G$130,"16")</f>
        <v>0</v>
      </c>
      <c r="AP210" s="91">
        <f>COUNTIF($A$133:$G$133,"16")</f>
        <v>0</v>
      </c>
      <c r="AQ210" s="91">
        <f>COUNTIF($A$136:$G$136,"16")</f>
        <v>0</v>
      </c>
      <c r="AR210" s="91">
        <f>COUNTIF($A$139:$G$139,"16")</f>
        <v>0</v>
      </c>
      <c r="AS210" s="91">
        <f>COUNTIF($A$142:$G$142,"16")</f>
        <v>0</v>
      </c>
      <c r="AT210" s="91">
        <f>COUNTIF($A$145:$G$145,"16")</f>
        <v>0</v>
      </c>
      <c r="AU210" s="91">
        <f>COUNTIF($A$148:$G$148,"16")</f>
        <v>0</v>
      </c>
      <c r="AV210" s="91">
        <f>COUNTIF($A$151:$G$151,"16")</f>
        <v>0</v>
      </c>
      <c r="AW210" s="91">
        <f>COUNTIF($A$154:$G$154,"16")</f>
        <v>0</v>
      </c>
      <c r="AX210" s="91">
        <f>COUNTIF($A$157:$G$157,"16")</f>
        <v>0</v>
      </c>
      <c r="AY210" s="91">
        <f>COUNTIF($A$160:$G$160,"16")</f>
        <v>0</v>
      </c>
      <c r="AZ210" s="91">
        <f>COUNTIF($A$163:$G$163,"16")</f>
        <v>0</v>
      </c>
      <c r="BA210" s="91">
        <f>COUNTIF($A$166:$G$166,"16")</f>
        <v>0</v>
      </c>
      <c r="BB210" s="204">
        <f>SUM(A210:BA210)</f>
        <v>0</v>
      </c>
      <c r="BC210" s="206">
        <f>BB210/360</f>
        <v>0</v>
      </c>
    </row>
    <row r="211" spans="1:57" ht="38.25">
      <c r="A211" s="91" t="s">
        <v>49</v>
      </c>
      <c r="B211" s="91"/>
      <c r="C211" s="91"/>
      <c r="D211" s="91"/>
      <c r="E211" s="91"/>
      <c r="F211" s="91"/>
      <c r="G211" s="91"/>
      <c r="H211" s="91"/>
      <c r="I211" s="91"/>
      <c r="J211" s="91"/>
      <c r="K211" s="91"/>
      <c r="L211" s="91"/>
      <c r="M211" s="91"/>
      <c r="N211" s="91"/>
      <c r="O211" s="86"/>
      <c r="P211" s="86"/>
      <c r="Q211" s="91"/>
      <c r="R211" s="91"/>
      <c r="S211" s="91"/>
      <c r="T211" s="91"/>
      <c r="U211" s="91"/>
      <c r="V211" s="91"/>
      <c r="W211" s="91"/>
      <c r="X211" s="91"/>
      <c r="Y211" s="204"/>
      <c r="Z211" s="206"/>
      <c r="AA211" s="86"/>
      <c r="AB211" s="86"/>
      <c r="AC211" s="86"/>
      <c r="AD211" s="86"/>
      <c r="AE211" s="86"/>
      <c r="AF211" s="86"/>
      <c r="AG211" s="86"/>
      <c r="AH211" s="86"/>
      <c r="AI211" s="86"/>
      <c r="AJ211" s="86"/>
      <c r="AK211" s="86"/>
      <c r="AL211" s="86"/>
      <c r="AM211" s="86"/>
      <c r="AN211" s="86"/>
      <c r="AO211" s="86"/>
      <c r="AP211" s="86"/>
      <c r="AQ211" s="86"/>
      <c r="AR211" s="86"/>
      <c r="AS211" s="86"/>
      <c r="AT211" s="86"/>
      <c r="AU211" s="86"/>
      <c r="AV211" s="86"/>
      <c r="AW211" s="86"/>
      <c r="AX211" s="86"/>
      <c r="AY211" s="86"/>
      <c r="AZ211" s="86"/>
      <c r="BA211" s="86"/>
      <c r="BB211" s="205" t="s">
        <v>89</v>
      </c>
      <c r="BC211" s="205">
        <v>17</v>
      </c>
    </row>
    <row r="212" spans="1:57">
      <c r="A212" s="91">
        <f>COUNTIF(A10:G10,"17")</f>
        <v>0</v>
      </c>
      <c r="B212" s="91">
        <f>COUNTIF(A13:G13,"17")</f>
        <v>0</v>
      </c>
      <c r="C212" s="91">
        <f>COUNTIF(A16:G16,"17")</f>
        <v>0</v>
      </c>
      <c r="D212" s="91">
        <f>COUNTIF(A19:G19,"17")</f>
        <v>0</v>
      </c>
      <c r="E212" s="91">
        <f>COUNTIF(A22:G22,"17")</f>
        <v>0</v>
      </c>
      <c r="F212" s="91">
        <f>COUNTIF(A25:G25,"17")</f>
        <v>0</v>
      </c>
      <c r="G212" s="91">
        <f>COUNTIF(A28:G28,"17")</f>
        <v>0</v>
      </c>
      <c r="H212" s="91">
        <f>COUNTIF(A31:G31,"17")</f>
        <v>0</v>
      </c>
      <c r="I212" s="91">
        <f>COUNTIF(A34:G34,"17")</f>
        <v>0</v>
      </c>
      <c r="J212" s="91">
        <f>COUNTIF(A37:G37,"17")</f>
        <v>0</v>
      </c>
      <c r="K212" s="91">
        <f>COUNTIF(A40:G40,"17")</f>
        <v>0</v>
      </c>
      <c r="L212" s="91">
        <f>COUNTIF(A43:G43,"17")</f>
        <v>0</v>
      </c>
      <c r="M212" s="91">
        <f>COUNTIF(A46:G46,"17")</f>
        <v>0</v>
      </c>
      <c r="N212" s="91">
        <f>COUNTIF(A49:G49,"17")</f>
        <v>0</v>
      </c>
      <c r="O212" s="91">
        <f>COUNTIF($A$52:$G$52,"17")</f>
        <v>0</v>
      </c>
      <c r="P212" s="91">
        <f>COUNTIF($A$55:$G$55,"17")</f>
        <v>0</v>
      </c>
      <c r="Q212" s="91">
        <f>COUNTIF($A$58:$G$58,"17")</f>
        <v>0</v>
      </c>
      <c r="R212" s="91">
        <f>COUNTIF($A$61:$G$61,"17")</f>
        <v>0</v>
      </c>
      <c r="S212" s="91">
        <f>COUNTIF($A$64:$G$64,"17")</f>
        <v>0</v>
      </c>
      <c r="T212" s="91">
        <f>COUNTIF($A$67:$G$67,"17")</f>
        <v>0</v>
      </c>
      <c r="U212" s="91">
        <f>COUNTIF($A$70:$G$70,"17")</f>
        <v>0</v>
      </c>
      <c r="V212" s="91">
        <f>COUNTIF($A$73:$G$73,"17")</f>
        <v>0</v>
      </c>
      <c r="W212" s="91">
        <f>COUNTIF($A$76:$G$76,"17")</f>
        <v>0</v>
      </c>
      <c r="X212" s="91">
        <f>COUNTIF($A$79:$G$79,"17")</f>
        <v>0</v>
      </c>
      <c r="Y212" s="91">
        <f>COUNTIF($A$82:$G$82,"17")</f>
        <v>0</v>
      </c>
      <c r="Z212" s="91">
        <f>COUNTIF($A$85:$G$85,"17")</f>
        <v>0</v>
      </c>
      <c r="AA212" s="91">
        <f>COUNTIF($A$88:$G$88,"17")</f>
        <v>0</v>
      </c>
      <c r="AB212" s="91">
        <f>COUNTIF($A$91:$G$91,"17")</f>
        <v>0</v>
      </c>
      <c r="AC212" s="91">
        <f>COUNTIF($A$94:$G$94,"17")</f>
        <v>0</v>
      </c>
      <c r="AD212" s="91">
        <f>COUNTIF($A$97:$G$97,"17")</f>
        <v>0</v>
      </c>
      <c r="AE212" s="91">
        <f>COUNTIF($A$100:$G$100,"17")</f>
        <v>0</v>
      </c>
      <c r="AF212" s="91">
        <f>COUNTIF($A$103:$G$103,"17")</f>
        <v>0</v>
      </c>
      <c r="AG212" s="91">
        <f>COUNTIF($A$106:$G$106,"17")</f>
        <v>0</v>
      </c>
      <c r="AH212" s="91">
        <f>COUNTIF($A$109:$G$109,"17")</f>
        <v>0</v>
      </c>
      <c r="AI212" s="91">
        <f>COUNTIF($A$112:$G$112,"17")</f>
        <v>0</v>
      </c>
      <c r="AJ212" s="91">
        <f>COUNTIF($A$115:$G$115,"17")</f>
        <v>0</v>
      </c>
      <c r="AK212" s="91">
        <f>COUNTIF($A$118:$G$118,"17")</f>
        <v>0</v>
      </c>
      <c r="AL212" s="91">
        <f>COUNTIF($A$121:$G$121,"17")</f>
        <v>0</v>
      </c>
      <c r="AM212" s="91">
        <f>COUNTIF($A$124:$G$124,"17")</f>
        <v>0</v>
      </c>
      <c r="AN212" s="91">
        <f>COUNTIF($A$127:$G$127,"17")</f>
        <v>0</v>
      </c>
      <c r="AO212" s="91">
        <f>COUNTIF($A$130:$G$130,"17")</f>
        <v>0</v>
      </c>
      <c r="AP212" s="91">
        <f>COUNTIF($A$133:$G$133,"17")</f>
        <v>0</v>
      </c>
      <c r="AQ212" s="91">
        <f>COUNTIF($A$136:$G$136,"17")</f>
        <v>0</v>
      </c>
      <c r="AR212" s="91">
        <f>COUNTIF($A$139:$G$139,"17")</f>
        <v>0</v>
      </c>
      <c r="AS212" s="91">
        <f>COUNTIF($A$142:$G$142,"17")</f>
        <v>0</v>
      </c>
      <c r="AT212" s="91">
        <f>COUNTIF($A$145:$G$145,"17")</f>
        <v>0</v>
      </c>
      <c r="AU212" s="91">
        <f>COUNTIF($A$148:$G$148,"17")</f>
        <v>0</v>
      </c>
      <c r="AV212" s="91">
        <f>COUNTIF($A$151:$G$151,"17")</f>
        <v>0</v>
      </c>
      <c r="AW212" s="91">
        <f>COUNTIF($A$154:$G$154,"17")</f>
        <v>0</v>
      </c>
      <c r="AX212" s="91">
        <f>COUNTIF($A$157:$G$157,"17")</f>
        <v>0</v>
      </c>
      <c r="AY212" s="91">
        <f>COUNTIF($A$160:$G$160,"17")</f>
        <v>0</v>
      </c>
      <c r="AZ212" s="91">
        <f>COUNTIF($A$163:$G$163,"17")</f>
        <v>0</v>
      </c>
      <c r="BA212" s="91">
        <f>COUNTIF($A$166:$G$166,"17")</f>
        <v>0</v>
      </c>
      <c r="BB212" s="204">
        <f>SUM(A212:BA212)</f>
        <v>0</v>
      </c>
      <c r="BC212" s="206">
        <f>BB212/360</f>
        <v>0</v>
      </c>
    </row>
    <row r="213" spans="1:57" ht="38.25">
      <c r="A213" s="91" t="s">
        <v>50</v>
      </c>
      <c r="B213" s="91"/>
      <c r="C213" s="91"/>
      <c r="D213" s="91"/>
      <c r="E213" s="91"/>
      <c r="F213" s="91"/>
      <c r="G213" s="91"/>
      <c r="H213" s="91"/>
      <c r="I213" s="91"/>
      <c r="J213" s="91"/>
      <c r="K213" s="91"/>
      <c r="L213" s="91"/>
      <c r="M213" s="91"/>
      <c r="N213" s="91"/>
      <c r="O213" s="86"/>
      <c r="P213" s="86"/>
      <c r="Q213" s="91"/>
      <c r="R213" s="91"/>
      <c r="S213" s="91"/>
      <c r="T213" s="91"/>
      <c r="U213" s="91"/>
      <c r="V213" s="91"/>
      <c r="W213" s="91"/>
      <c r="X213" s="91"/>
      <c r="Y213" s="204"/>
      <c r="Z213" s="206"/>
      <c r="AA213" s="86"/>
      <c r="AB213" s="86"/>
      <c r="AC213" s="86"/>
      <c r="AD213" s="86"/>
      <c r="AE213" s="86"/>
      <c r="AF213" s="86"/>
      <c r="AG213" s="86"/>
      <c r="AH213" s="86"/>
      <c r="AI213" s="86"/>
      <c r="AJ213" s="86"/>
      <c r="AK213" s="86"/>
      <c r="AL213" s="86"/>
      <c r="AM213" s="86"/>
      <c r="AN213" s="86"/>
      <c r="AO213" s="86"/>
      <c r="AP213" s="86"/>
      <c r="AQ213" s="86"/>
      <c r="AR213" s="86"/>
      <c r="AS213" s="86"/>
      <c r="AT213" s="86"/>
      <c r="AU213" s="86"/>
      <c r="AV213" s="86"/>
      <c r="AW213" s="86"/>
      <c r="AX213" s="86"/>
      <c r="AY213" s="86"/>
      <c r="AZ213" s="86"/>
      <c r="BA213" s="86"/>
      <c r="BB213" s="205" t="s">
        <v>90</v>
      </c>
      <c r="BC213" s="205">
        <v>18</v>
      </c>
    </row>
    <row r="214" spans="1:57">
      <c r="A214" s="91">
        <f>COUNTIF(A10:G10,"18")</f>
        <v>0</v>
      </c>
      <c r="B214" s="91">
        <f>COUNTIF(A13:G13,"17")</f>
        <v>0</v>
      </c>
      <c r="C214" s="91">
        <f>COUNTIF(A16:G16,"18")</f>
        <v>0</v>
      </c>
      <c r="D214" s="91">
        <f>COUNTIF(A19:G19,"18")</f>
        <v>0</v>
      </c>
      <c r="E214" s="91">
        <f>COUNTIF(A22:G22,"18")</f>
        <v>0</v>
      </c>
      <c r="F214" s="91">
        <f>COUNTIF(A25:G25,"18")</f>
        <v>0</v>
      </c>
      <c r="G214" s="91">
        <f>COUNTIF(A28:G28,"18")</f>
        <v>0</v>
      </c>
      <c r="H214" s="91">
        <f>COUNTIF(A31:G31,"18")</f>
        <v>0</v>
      </c>
      <c r="I214" s="91">
        <f>COUNTIF(A34:G34,"18")</f>
        <v>0</v>
      </c>
      <c r="J214" s="91">
        <f>COUNTIF(A37:G37,"18")</f>
        <v>0</v>
      </c>
      <c r="K214" s="91">
        <f>COUNTIF(A40:G40,"18")</f>
        <v>0</v>
      </c>
      <c r="L214" s="91">
        <f>COUNTIF(A43:G43,"18")</f>
        <v>0</v>
      </c>
      <c r="M214" s="91">
        <f>COUNTIF(A46:G46,"18")</f>
        <v>0</v>
      </c>
      <c r="N214" s="91">
        <f>COUNTIF(A49:G49,"18")</f>
        <v>0</v>
      </c>
      <c r="O214" s="91">
        <f>COUNTIF($A$52:$G$52,"18")</f>
        <v>0</v>
      </c>
      <c r="P214" s="91">
        <f>COUNTIF($A$55:$G$55,"18")</f>
        <v>0</v>
      </c>
      <c r="Q214" s="91">
        <f>COUNTIF($A$58:$G$58,"18")</f>
        <v>0</v>
      </c>
      <c r="R214" s="91">
        <f>COUNTIF($A$61:$G$61,"18")</f>
        <v>0</v>
      </c>
      <c r="S214" s="91">
        <f>COUNTIF($A$64:$G$64,"18")</f>
        <v>0</v>
      </c>
      <c r="T214" s="91">
        <f>COUNTIF($A$67:$G$67,"18")</f>
        <v>0</v>
      </c>
      <c r="U214" s="91">
        <f>COUNTIF($A$70:$G$70,"18")</f>
        <v>0</v>
      </c>
      <c r="V214" s="91">
        <f>COUNTIF($A$73:$G$73,"18")</f>
        <v>0</v>
      </c>
      <c r="W214" s="91">
        <f>COUNTIF($A$76:$G$76,"18")</f>
        <v>0</v>
      </c>
      <c r="X214" s="91">
        <f>COUNTIF($A$79:$G$79,"18")</f>
        <v>0</v>
      </c>
      <c r="Y214" s="91">
        <f>COUNTIF($A$82:$G$82,"18")</f>
        <v>0</v>
      </c>
      <c r="Z214" s="91">
        <f>COUNTIF($A$85:$G$85,"18")</f>
        <v>0</v>
      </c>
      <c r="AA214" s="91">
        <f>COUNTIF($A$88:$G$88,"18")</f>
        <v>0</v>
      </c>
      <c r="AB214" s="91">
        <f>COUNTIF($A$91:$G$91,"18")</f>
        <v>0</v>
      </c>
      <c r="AC214" s="91">
        <f>COUNTIF($A$94:$G$94,"18")</f>
        <v>0</v>
      </c>
      <c r="AD214" s="91">
        <f>COUNTIF($A$97:$G$97,"18")</f>
        <v>0</v>
      </c>
      <c r="AE214" s="91">
        <f>COUNTIF($A$100:$G$100,"18")</f>
        <v>0</v>
      </c>
      <c r="AF214" s="91">
        <f>COUNTIF($A$103:$G$103,"18")</f>
        <v>0</v>
      </c>
      <c r="AG214" s="91">
        <f>COUNTIF($A$106:$G$106,"18")</f>
        <v>0</v>
      </c>
      <c r="AH214" s="91">
        <f>COUNTIF($A$109:$G$109,"18")</f>
        <v>0</v>
      </c>
      <c r="AI214" s="91">
        <f>COUNTIF($A$112:$G$112,"18")</f>
        <v>0</v>
      </c>
      <c r="AJ214" s="91">
        <f>COUNTIF($A$115:$G$115,"18")</f>
        <v>0</v>
      </c>
      <c r="AK214" s="91">
        <f>COUNTIF($A$118:$G$118,"18")</f>
        <v>0</v>
      </c>
      <c r="AL214" s="91">
        <f>COUNTIF($A$121:$G$121,"18")</f>
        <v>0</v>
      </c>
      <c r="AM214" s="91">
        <f>COUNTIF($A$124:$G$124,"18")</f>
        <v>0</v>
      </c>
      <c r="AN214" s="91">
        <f>COUNTIF($A$127:$G$127,"18")</f>
        <v>0</v>
      </c>
      <c r="AO214" s="91">
        <f>COUNTIF($A$130:$G$130,"18")</f>
        <v>0</v>
      </c>
      <c r="AP214" s="91">
        <f>COUNTIF($A$133:$G$133,"18")</f>
        <v>0</v>
      </c>
      <c r="AQ214" s="91">
        <f>COUNTIF($A$136:$G$136,"18")</f>
        <v>0</v>
      </c>
      <c r="AR214" s="91">
        <f>COUNTIF($A$139:$G$139,"18")</f>
        <v>0</v>
      </c>
      <c r="AS214" s="91">
        <f>COUNTIF($A$142:$G$142,"18")</f>
        <v>0</v>
      </c>
      <c r="AT214" s="91">
        <f>COUNTIF($A$145:$G$145,"18")</f>
        <v>0</v>
      </c>
      <c r="AU214" s="91">
        <f>COUNTIF($A$148:$G$148,"18")</f>
        <v>0</v>
      </c>
      <c r="AV214" s="91">
        <f>COUNTIF($A$151:$G$151,"18")</f>
        <v>0</v>
      </c>
      <c r="AW214" s="91">
        <f>COUNTIF($A$154:$G$154,"18")</f>
        <v>0</v>
      </c>
      <c r="AX214" s="91">
        <f>COUNTIF($A$157:$G$157,"18")</f>
        <v>0</v>
      </c>
      <c r="AY214" s="91">
        <f>COUNTIF($A$160:$G$160,"18")</f>
        <v>0</v>
      </c>
      <c r="AZ214" s="91">
        <f>COUNTIF($A$163:$G$163,"18")</f>
        <v>0</v>
      </c>
      <c r="BA214" s="91">
        <f>COUNTIF($A$166:$G$166,"18")</f>
        <v>0</v>
      </c>
      <c r="BB214" s="204">
        <f>SUM(A214:BA214)</f>
        <v>0</v>
      </c>
      <c r="BC214" s="206">
        <f>BB214/360</f>
        <v>0</v>
      </c>
    </row>
    <row r="215" spans="1:57" ht="38.25">
      <c r="A215" s="91" t="s">
        <v>51</v>
      </c>
      <c r="B215" s="91"/>
      <c r="C215" s="91"/>
      <c r="D215" s="91"/>
      <c r="E215" s="91"/>
      <c r="F215" s="91"/>
      <c r="G215" s="91"/>
      <c r="H215" s="91"/>
      <c r="I215" s="91"/>
      <c r="J215" s="91"/>
      <c r="K215" s="91"/>
      <c r="L215" s="91"/>
      <c r="M215" s="91"/>
      <c r="N215" s="91"/>
      <c r="O215" s="86"/>
      <c r="P215" s="86"/>
      <c r="Q215" s="91"/>
      <c r="R215" s="91"/>
      <c r="S215" s="91"/>
      <c r="T215" s="91"/>
      <c r="U215" s="91"/>
      <c r="V215" s="91"/>
      <c r="W215" s="91"/>
      <c r="X215" s="91"/>
      <c r="Y215" s="204"/>
      <c r="Z215" s="206"/>
      <c r="AA215" s="86"/>
      <c r="AB215" s="86"/>
      <c r="AC215" s="86"/>
      <c r="AD215" s="86"/>
      <c r="AE215" s="86"/>
      <c r="AF215" s="86"/>
      <c r="AG215" s="86"/>
      <c r="AH215" s="86"/>
      <c r="AI215" s="86"/>
      <c r="AJ215" s="86"/>
      <c r="AK215" s="86"/>
      <c r="AL215" s="86"/>
      <c r="AM215" s="86"/>
      <c r="AN215" s="86"/>
      <c r="AO215" s="86"/>
      <c r="AP215" s="86"/>
      <c r="AQ215" s="86"/>
      <c r="AR215" s="86"/>
      <c r="AS215" s="86"/>
      <c r="AT215" s="86"/>
      <c r="AU215" s="86"/>
      <c r="AV215" s="86"/>
      <c r="AW215" s="86"/>
      <c r="AX215" s="86"/>
      <c r="AY215" s="86"/>
      <c r="AZ215" s="86"/>
      <c r="BA215" s="86"/>
      <c r="BB215" s="205" t="s">
        <v>91</v>
      </c>
      <c r="BC215" s="205">
        <v>19</v>
      </c>
    </row>
    <row r="216" spans="1:57">
      <c r="A216" s="91">
        <f>COUNTIF(A10:G10,"19")</f>
        <v>0</v>
      </c>
      <c r="B216" s="91">
        <f>COUNTIF(A13:G13,"19")</f>
        <v>0</v>
      </c>
      <c r="C216" s="91">
        <f>COUNTIF(A16:G16,"19")</f>
        <v>0</v>
      </c>
      <c r="D216" s="91">
        <f>COUNTIF(A19:G19,"19")</f>
        <v>0</v>
      </c>
      <c r="E216" s="91">
        <f>COUNTIF(A22:G22,"19")</f>
        <v>0</v>
      </c>
      <c r="F216" s="91">
        <f>COUNTIF(A25:G25,"19")</f>
        <v>0</v>
      </c>
      <c r="G216" s="91">
        <f>COUNTIF(A28:G28,"19")</f>
        <v>0</v>
      </c>
      <c r="H216" s="91">
        <f>COUNTIF(A31:G31,"19")</f>
        <v>0</v>
      </c>
      <c r="I216" s="91">
        <f>COUNTIF(A34:G34,"19")</f>
        <v>0</v>
      </c>
      <c r="J216" s="91">
        <f>COUNTIF(A37:G37,"19")</f>
        <v>0</v>
      </c>
      <c r="K216" s="91">
        <f>COUNTIF(A40:G40,"19")</f>
        <v>0</v>
      </c>
      <c r="L216" s="91">
        <f>COUNTIF(A43:G43,"19")</f>
        <v>0</v>
      </c>
      <c r="M216" s="91">
        <f>COUNTIF(A46:G46,"19")</f>
        <v>0</v>
      </c>
      <c r="N216" s="91">
        <f>COUNTIF(A49:G49,"19")</f>
        <v>0</v>
      </c>
      <c r="O216" s="91">
        <f>COUNTIF($A$52:$G$52,"19")</f>
        <v>0</v>
      </c>
      <c r="P216" s="91">
        <f>COUNTIF($A$55:$G$55,"19")</f>
        <v>0</v>
      </c>
      <c r="Q216" s="91">
        <f>COUNTIF($A$58:$G$58,"19")</f>
        <v>0</v>
      </c>
      <c r="R216" s="91">
        <f>COUNTIF($A$61:$G$61,"19")</f>
        <v>0</v>
      </c>
      <c r="S216" s="91">
        <f>COUNTIF($A$64:$G$64,"19")</f>
        <v>0</v>
      </c>
      <c r="T216" s="91">
        <f>COUNTIF($A$67:$G$67,"19")</f>
        <v>0</v>
      </c>
      <c r="U216" s="91">
        <f>COUNTIF($A$70:$G$70,"19")</f>
        <v>0</v>
      </c>
      <c r="V216" s="91">
        <f>COUNTIF($A$73:$G$73,"19")</f>
        <v>0</v>
      </c>
      <c r="W216" s="91">
        <f>COUNTIF($A$76:$G$76,"19")</f>
        <v>0</v>
      </c>
      <c r="X216" s="91">
        <f>COUNTIF($A$79:$G$79,"19")</f>
        <v>0</v>
      </c>
      <c r="Y216" s="91">
        <f>COUNTIF($A$82:$G$82,"19")</f>
        <v>0</v>
      </c>
      <c r="Z216" s="91">
        <f>COUNTIF($A$85:$G$85,"19")</f>
        <v>0</v>
      </c>
      <c r="AA216" s="91">
        <f>COUNTIF($A$88:$G$88,"19")</f>
        <v>0</v>
      </c>
      <c r="AB216" s="91">
        <f>COUNTIF($A$91:$G$91,"19")</f>
        <v>0</v>
      </c>
      <c r="AC216" s="91">
        <f>COUNTIF($A$94:$G$94,"19")</f>
        <v>0</v>
      </c>
      <c r="AD216" s="91">
        <f>COUNTIF($A$97:$G$97,"19")</f>
        <v>0</v>
      </c>
      <c r="AE216" s="91">
        <f>COUNTIF($A$100:$G$100,"19")</f>
        <v>0</v>
      </c>
      <c r="AF216" s="91">
        <f>COUNTIF($A$103:$G$103,"19")</f>
        <v>0</v>
      </c>
      <c r="AG216" s="91">
        <f>COUNTIF($A$106:$G$106,"19")</f>
        <v>0</v>
      </c>
      <c r="AH216" s="91">
        <f>COUNTIF($A$109:$G$109,"19")</f>
        <v>0</v>
      </c>
      <c r="AI216" s="91">
        <f>COUNTIF($A$112:$G$112,"19")</f>
        <v>0</v>
      </c>
      <c r="AJ216" s="91">
        <f>COUNTIF($A$115:$G$115,"19")</f>
        <v>0</v>
      </c>
      <c r="AK216" s="91">
        <f>COUNTIF($A$118:$G$118,"19")</f>
        <v>0</v>
      </c>
      <c r="AL216" s="91">
        <f>COUNTIF($A$121:$G$121,"19")</f>
        <v>0</v>
      </c>
      <c r="AM216" s="91">
        <f>COUNTIF($A$124:$G$124,"19")</f>
        <v>0</v>
      </c>
      <c r="AN216" s="91">
        <f>COUNTIF($A$127:$G$127,"19")</f>
        <v>0</v>
      </c>
      <c r="AO216" s="91">
        <f>COUNTIF($A$130:$G$130,"19")</f>
        <v>0</v>
      </c>
      <c r="AP216" s="91">
        <f>COUNTIF($A$133:$G$133,"19")</f>
        <v>0</v>
      </c>
      <c r="AQ216" s="91">
        <f>COUNTIF($A$136:$G$136,"19")</f>
        <v>0</v>
      </c>
      <c r="AR216" s="91">
        <f>COUNTIF($A$139:$G$139,"19")</f>
        <v>0</v>
      </c>
      <c r="AS216" s="91">
        <f>COUNTIF($A$142:$G$142,"19")</f>
        <v>0</v>
      </c>
      <c r="AT216" s="91">
        <f>COUNTIF($A$145:$G$145,"19")</f>
        <v>0</v>
      </c>
      <c r="AU216" s="91">
        <f>COUNTIF($A$148:$G$148,"19")</f>
        <v>0</v>
      </c>
      <c r="AV216" s="91">
        <f>COUNTIF($A$151:$G$151,"19")</f>
        <v>0</v>
      </c>
      <c r="AW216" s="91">
        <f>COUNTIF($A$154:$G$154,"19")</f>
        <v>0</v>
      </c>
      <c r="AX216" s="91">
        <f>COUNTIF($A$157:$G$157,"19")</f>
        <v>0</v>
      </c>
      <c r="AY216" s="91">
        <f>COUNTIF($A$160:$G$160,"19")</f>
        <v>0</v>
      </c>
      <c r="AZ216" s="91">
        <f>COUNTIF($A$163:$G$163,"19")</f>
        <v>0</v>
      </c>
      <c r="BA216" s="91">
        <f>COUNTIF($A$166:$G$166,"19")</f>
        <v>0</v>
      </c>
      <c r="BB216" s="204">
        <f>SUM(A216:BA216)</f>
        <v>0</v>
      </c>
      <c r="BC216" s="206">
        <f>BB216/360</f>
        <v>0</v>
      </c>
    </row>
    <row r="217" spans="1:57" ht="38.25">
      <c r="A217" s="91" t="s">
        <v>52</v>
      </c>
      <c r="B217" s="91"/>
      <c r="C217" s="91"/>
      <c r="D217" s="91"/>
      <c r="E217" s="91"/>
      <c r="F217" s="91"/>
      <c r="G217" s="91"/>
      <c r="H217" s="91"/>
      <c r="I217" s="91"/>
      <c r="J217" s="91"/>
      <c r="K217" s="91"/>
      <c r="L217" s="91"/>
      <c r="M217" s="91"/>
      <c r="N217" s="91"/>
      <c r="O217" s="86"/>
      <c r="P217" s="86"/>
      <c r="Q217" s="91"/>
      <c r="R217" s="91"/>
      <c r="S217" s="91"/>
      <c r="T217" s="91"/>
      <c r="U217" s="91"/>
      <c r="V217" s="91"/>
      <c r="W217" s="91"/>
      <c r="X217" s="91"/>
      <c r="Y217" s="204"/>
      <c r="Z217" s="206"/>
      <c r="AA217" s="86"/>
      <c r="AB217" s="86"/>
      <c r="AC217" s="86"/>
      <c r="AD217" s="86"/>
      <c r="AE217" s="86"/>
      <c r="AF217" s="86"/>
      <c r="AG217" s="86"/>
      <c r="AH217" s="86"/>
      <c r="AI217" s="86"/>
      <c r="AJ217" s="86"/>
      <c r="AK217" s="86"/>
      <c r="AL217" s="86"/>
      <c r="AM217" s="86"/>
      <c r="AN217" s="86"/>
      <c r="AO217" s="86"/>
      <c r="AP217" s="86"/>
      <c r="AQ217" s="86"/>
      <c r="AR217" s="86"/>
      <c r="AS217" s="86"/>
      <c r="AT217" s="86"/>
      <c r="AU217" s="86"/>
      <c r="AV217" s="86"/>
      <c r="AW217" s="86"/>
      <c r="AX217" s="86"/>
      <c r="AY217" s="86"/>
      <c r="AZ217" s="86"/>
      <c r="BA217" s="86"/>
      <c r="BB217" s="205" t="s">
        <v>92</v>
      </c>
      <c r="BC217" s="205">
        <v>20</v>
      </c>
    </row>
    <row r="218" spans="1:57">
      <c r="A218" s="91">
        <f>COUNTIF(A10:G10,"20")</f>
        <v>0</v>
      </c>
      <c r="B218" s="91">
        <f>COUNTIF(A13:G13,"20")</f>
        <v>0</v>
      </c>
      <c r="C218" s="91">
        <f>COUNTIF(A16:G16,"20")</f>
        <v>0</v>
      </c>
      <c r="D218" s="91">
        <f>COUNTIF(A19:G19,"20")</f>
        <v>0</v>
      </c>
      <c r="E218" s="91">
        <f>COUNTIF(A22:G22,"20")</f>
        <v>0</v>
      </c>
      <c r="F218" s="91">
        <f>COUNTIF(A25:G25,"20")</f>
        <v>0</v>
      </c>
      <c r="G218" s="91">
        <f>COUNTIF(A28:G28,"20")</f>
        <v>0</v>
      </c>
      <c r="H218" s="91">
        <f>COUNTIF(A31:G31,"20")</f>
        <v>0</v>
      </c>
      <c r="I218" s="91">
        <f>COUNTIF(A34:G34,"20")</f>
        <v>0</v>
      </c>
      <c r="J218" s="91">
        <f>COUNTIF(A37:G37,"20")</f>
        <v>0</v>
      </c>
      <c r="K218" s="91">
        <f>COUNTIF(A40:G40,"20")</f>
        <v>0</v>
      </c>
      <c r="L218" s="91">
        <f>COUNTIF(A43:G43,"20")</f>
        <v>0</v>
      </c>
      <c r="M218" s="91">
        <f>COUNTIF(A46:G46,"20")</f>
        <v>0</v>
      </c>
      <c r="N218" s="91">
        <f>COUNTIF(A49:G49,"20")</f>
        <v>0</v>
      </c>
      <c r="O218" s="91">
        <f>COUNTIF($A$52:$G$52,"20")</f>
        <v>0</v>
      </c>
      <c r="P218" s="91">
        <f>COUNTIF($A$55:$G$55,"20")</f>
        <v>0</v>
      </c>
      <c r="Q218" s="91">
        <f>COUNTIF($A$58:$G$58,"20")</f>
        <v>0</v>
      </c>
      <c r="R218" s="91">
        <f>COUNTIF($A$61:$G$61,"20")</f>
        <v>0</v>
      </c>
      <c r="S218" s="91">
        <f>COUNTIF($A$64:$G$64,"20")</f>
        <v>0</v>
      </c>
      <c r="T218" s="91">
        <f>COUNTIF($A$67:$G$67,"20")</f>
        <v>0</v>
      </c>
      <c r="U218" s="91">
        <f>COUNTIF($A$70:$G$70,"20")</f>
        <v>0</v>
      </c>
      <c r="V218" s="91">
        <f>COUNTIF($A$73:$G$73,"20")</f>
        <v>0</v>
      </c>
      <c r="W218" s="91">
        <f>COUNTIF($A$76:$G$76,"20")</f>
        <v>0</v>
      </c>
      <c r="X218" s="91">
        <f>COUNTIF($A$79:$G$79,"20")</f>
        <v>0</v>
      </c>
      <c r="Y218" s="91">
        <f>COUNTIF($A$82:$G$82,"20")</f>
        <v>0</v>
      </c>
      <c r="Z218" s="91">
        <f>COUNTIF($A$85:$G$85,"20")</f>
        <v>0</v>
      </c>
      <c r="AA218" s="91">
        <f>COUNTIF($A$88:$G$88,"20")</f>
        <v>0</v>
      </c>
      <c r="AB218" s="91">
        <f>COUNTIF($A$91:$G$91,"20")</f>
        <v>0</v>
      </c>
      <c r="AC218" s="91">
        <f>COUNTIF($A$94:$G$94,"20")</f>
        <v>0</v>
      </c>
      <c r="AD218" s="91">
        <f>COUNTIF($A$97:$G$97,"20")</f>
        <v>0</v>
      </c>
      <c r="AE218" s="91">
        <f>COUNTIF($A$100:$G$100,"20")</f>
        <v>0</v>
      </c>
      <c r="AF218" s="91">
        <f>COUNTIF($A$103:$G$103,"20")</f>
        <v>0</v>
      </c>
      <c r="AG218" s="91">
        <f>COUNTIF($A$106:$G$106,"20")</f>
        <v>0</v>
      </c>
      <c r="AH218" s="91">
        <f>COUNTIF($A$109:$G$109,"20")</f>
        <v>0</v>
      </c>
      <c r="AI218" s="91">
        <f>COUNTIF($A$112:$G$112,"20")</f>
        <v>0</v>
      </c>
      <c r="AJ218" s="91">
        <f>COUNTIF($A$115:$G$115,"20")</f>
        <v>0</v>
      </c>
      <c r="AK218" s="91">
        <f>COUNTIF($A$118:$G$118,"20")</f>
        <v>0</v>
      </c>
      <c r="AL218" s="91">
        <f>COUNTIF($A$121:$G$121,"20")</f>
        <v>0</v>
      </c>
      <c r="AM218" s="91">
        <f>COUNTIF($A$124:$G$124,"20")</f>
        <v>0</v>
      </c>
      <c r="AN218" s="91">
        <f>COUNTIF($A$127:$G$127,"20")</f>
        <v>0</v>
      </c>
      <c r="AO218" s="91">
        <f>COUNTIF($A$130:$G$130,"20")</f>
        <v>0</v>
      </c>
      <c r="AP218" s="91">
        <f>COUNTIF($A$133:$G$133,"20")</f>
        <v>0</v>
      </c>
      <c r="AQ218" s="91">
        <f>COUNTIF($A$136:$G$136,"20")</f>
        <v>0</v>
      </c>
      <c r="AR218" s="91">
        <f>COUNTIF($A$139:$G$139,"20")</f>
        <v>0</v>
      </c>
      <c r="AS218" s="91">
        <f>COUNTIF($A$142:$G$142,"20")</f>
        <v>0</v>
      </c>
      <c r="AT218" s="91">
        <f>COUNTIF($A$145:$G$145,"20")</f>
        <v>0</v>
      </c>
      <c r="AU218" s="91">
        <f>COUNTIF($A$148:$G$148,"20")</f>
        <v>0</v>
      </c>
      <c r="AV218" s="91">
        <f>COUNTIF($A$151:$G$151,"20")</f>
        <v>0</v>
      </c>
      <c r="AW218" s="91">
        <f>COUNTIF($A$154:$G$154,"20")</f>
        <v>0</v>
      </c>
      <c r="AX218" s="91">
        <f>COUNTIF($A$157:$G$157,"20")</f>
        <v>0</v>
      </c>
      <c r="AY218" s="91">
        <f>COUNTIF($A$160:$G$160,"20")</f>
        <v>0</v>
      </c>
      <c r="AZ218" s="91">
        <f>COUNTIF($A$163:$G$163,"20")</f>
        <v>0</v>
      </c>
      <c r="BA218" s="91">
        <f>COUNTIF($A$166:$G$166,"20")</f>
        <v>0</v>
      </c>
      <c r="BB218" s="204">
        <f>SUM(A218:BA218)</f>
        <v>0</v>
      </c>
      <c r="BC218" s="206">
        <f>BB218/360</f>
        <v>0</v>
      </c>
      <c r="BD218" s="8"/>
      <c r="BE218" s="8"/>
    </row>
    <row r="219" spans="1:57" ht="38.25">
      <c r="A219" s="91" t="s">
        <v>53</v>
      </c>
      <c r="B219" s="91"/>
      <c r="C219" s="91"/>
      <c r="D219" s="91"/>
      <c r="E219" s="91"/>
      <c r="F219" s="91"/>
      <c r="G219" s="91"/>
      <c r="H219" s="91"/>
      <c r="I219" s="91"/>
      <c r="J219" s="91"/>
      <c r="K219" s="91"/>
      <c r="L219" s="91"/>
      <c r="M219" s="91"/>
      <c r="N219" s="91"/>
      <c r="O219" s="86"/>
      <c r="P219" s="86"/>
      <c r="Q219" s="91"/>
      <c r="R219" s="91"/>
      <c r="S219" s="91"/>
      <c r="T219" s="91"/>
      <c r="U219" s="91"/>
      <c r="V219" s="91"/>
      <c r="W219" s="91"/>
      <c r="X219" s="91"/>
      <c r="Y219" s="204"/>
      <c r="Z219" s="206"/>
      <c r="AA219" s="86"/>
      <c r="AB219" s="86"/>
      <c r="AC219" s="86"/>
      <c r="AD219" s="86"/>
      <c r="AE219" s="86"/>
      <c r="AF219" s="86"/>
      <c r="AG219" s="86"/>
      <c r="AH219" s="86"/>
      <c r="AI219" s="86"/>
      <c r="AJ219" s="86"/>
      <c r="AK219" s="86"/>
      <c r="AL219" s="86"/>
      <c r="AM219" s="86"/>
      <c r="AN219" s="86"/>
      <c r="AO219" s="86"/>
      <c r="AP219" s="86"/>
      <c r="AQ219" s="86"/>
      <c r="AR219" s="86"/>
      <c r="AS219" s="86"/>
      <c r="AT219" s="86"/>
      <c r="AU219" s="86"/>
      <c r="AV219" s="86"/>
      <c r="AW219" s="86"/>
      <c r="AX219" s="86"/>
      <c r="AY219" s="86"/>
      <c r="AZ219" s="86"/>
      <c r="BA219" s="86"/>
      <c r="BB219" s="205" t="s">
        <v>93</v>
      </c>
      <c r="BC219" s="205">
        <v>21</v>
      </c>
      <c r="BD219" s="8"/>
      <c r="BE219" s="8"/>
    </row>
    <row r="220" spans="1:57">
      <c r="A220" s="91">
        <f>COUNTIF(A10:G10,"21")</f>
        <v>0</v>
      </c>
      <c r="B220" s="91">
        <f>COUNTIF(A13:G13,"21")</f>
        <v>0</v>
      </c>
      <c r="C220" s="91">
        <f>COUNTIF(A16:G16,"21")</f>
        <v>0</v>
      </c>
      <c r="D220" s="91">
        <f>COUNTIF(A19:G19,"21")</f>
        <v>0</v>
      </c>
      <c r="E220" s="91">
        <f>COUNTIF(A22:G22,"21")</f>
        <v>0</v>
      </c>
      <c r="F220" s="91">
        <f>COUNTIF(A25:G25,"21")</f>
        <v>0</v>
      </c>
      <c r="G220" s="91">
        <f>COUNTIF(A28:G28,"21")</f>
        <v>0</v>
      </c>
      <c r="H220" s="91">
        <f>COUNTIF(A31:G31,"21")</f>
        <v>0</v>
      </c>
      <c r="I220" s="91">
        <f>COUNTIF(A34:G34,"21")</f>
        <v>0</v>
      </c>
      <c r="J220" s="91">
        <f>COUNTIF(A37:G37,"21")</f>
        <v>0</v>
      </c>
      <c r="K220" s="91">
        <f>COUNTIF(A40:G40,"21")</f>
        <v>0</v>
      </c>
      <c r="L220" s="91">
        <f>COUNTIF(A43:G43,"21")</f>
        <v>0</v>
      </c>
      <c r="M220" s="91">
        <f>COUNTIF(A46:G46,"21")</f>
        <v>0</v>
      </c>
      <c r="N220" s="91">
        <f>COUNTIF(A49:G49,"21")</f>
        <v>0</v>
      </c>
      <c r="O220" s="91">
        <f>COUNTIF($A$52:$G$52,"21")</f>
        <v>0</v>
      </c>
      <c r="P220" s="91">
        <f>COUNTIF($A$55:$G$55,"21")</f>
        <v>0</v>
      </c>
      <c r="Q220" s="91">
        <f>COUNTIF($A$58:$G$58,"21")</f>
        <v>0</v>
      </c>
      <c r="R220" s="91">
        <f>COUNTIF($A$61:$G$61,"21")</f>
        <v>0</v>
      </c>
      <c r="S220" s="91">
        <f>COUNTIF($A$64:$G$64,"21")</f>
        <v>0</v>
      </c>
      <c r="T220" s="91">
        <f>COUNTIF($A$67:$G$67,"21")</f>
        <v>0</v>
      </c>
      <c r="U220" s="91">
        <f>COUNTIF($A$70:$G$70,"21")</f>
        <v>0</v>
      </c>
      <c r="V220" s="91">
        <f>COUNTIF($A$73:$G$73,"21")</f>
        <v>0</v>
      </c>
      <c r="W220" s="91">
        <f>COUNTIF($A$76:$G$76,"21")</f>
        <v>0</v>
      </c>
      <c r="X220" s="91">
        <f>COUNTIF($A$79:$G$79,"21")</f>
        <v>0</v>
      </c>
      <c r="Y220" s="91">
        <f>COUNTIF($A$82:$G$82,"21")</f>
        <v>0</v>
      </c>
      <c r="Z220" s="91">
        <f>COUNTIF($A$85:$G$85,"21")</f>
        <v>0</v>
      </c>
      <c r="AA220" s="91">
        <f>COUNTIF($A$88:$G$88,"21")</f>
        <v>0</v>
      </c>
      <c r="AB220" s="91">
        <f>COUNTIF($A$91:$G$91,"21")</f>
        <v>0</v>
      </c>
      <c r="AC220" s="91">
        <f>COUNTIF($A$94:$G$94,"21")</f>
        <v>0</v>
      </c>
      <c r="AD220" s="91">
        <f>COUNTIF($A$97:$G$97,"21")</f>
        <v>0</v>
      </c>
      <c r="AE220" s="91">
        <f>COUNTIF($A$100:$G$100,"21")</f>
        <v>0</v>
      </c>
      <c r="AF220" s="91">
        <f>COUNTIF($A$103:$G$103,"21")</f>
        <v>0</v>
      </c>
      <c r="AG220" s="91">
        <f>COUNTIF($A$106:$G$106,"21")</f>
        <v>0</v>
      </c>
      <c r="AH220" s="91">
        <f>COUNTIF($A$109:$G$109,"21")</f>
        <v>0</v>
      </c>
      <c r="AI220" s="91">
        <f>COUNTIF($A$112:$G$112,"21")</f>
        <v>0</v>
      </c>
      <c r="AJ220" s="91">
        <f>COUNTIF($A$115:$G$115,"21")</f>
        <v>0</v>
      </c>
      <c r="AK220" s="91">
        <f>COUNTIF($A$118:$G$118,"21")</f>
        <v>0</v>
      </c>
      <c r="AL220" s="91">
        <f>COUNTIF($A$121:$G$121,"21")</f>
        <v>0</v>
      </c>
      <c r="AM220" s="91">
        <f>COUNTIF($A$124:$G$124,"21")</f>
        <v>0</v>
      </c>
      <c r="AN220" s="91">
        <f>COUNTIF($A$127:$G$127,"21")</f>
        <v>0</v>
      </c>
      <c r="AO220" s="91">
        <f>COUNTIF($A$130:$G$130,"21")</f>
        <v>0</v>
      </c>
      <c r="AP220" s="91">
        <f>COUNTIF($A$133:$G$133,"21")</f>
        <v>0</v>
      </c>
      <c r="AQ220" s="91">
        <f>COUNTIF($A$136:$G$136,"21")</f>
        <v>0</v>
      </c>
      <c r="AR220" s="91">
        <f>COUNTIF($A$139:$G$139,"21")</f>
        <v>0</v>
      </c>
      <c r="AS220" s="91">
        <f>COUNTIF($A$142:$G$142,"21")</f>
        <v>0</v>
      </c>
      <c r="AT220" s="91">
        <f>COUNTIF($A$145:$G$145,"21")</f>
        <v>0</v>
      </c>
      <c r="AU220" s="91">
        <f>COUNTIF($A$148:$G$148,"21")</f>
        <v>0</v>
      </c>
      <c r="AV220" s="91">
        <f>COUNTIF($A$151:$G$151,"21")</f>
        <v>0</v>
      </c>
      <c r="AW220" s="91">
        <f>COUNTIF($A$154:$G$154,"21")</f>
        <v>0</v>
      </c>
      <c r="AX220" s="91">
        <f>COUNTIF($A$157:$G$157,"21")</f>
        <v>0</v>
      </c>
      <c r="AY220" s="91">
        <f>COUNTIF($A$160:$G$160,"21")</f>
        <v>0</v>
      </c>
      <c r="AZ220" s="91">
        <f>COUNTIF($A$163:$G$163,"21")</f>
        <v>0</v>
      </c>
      <c r="BA220" s="91">
        <f>COUNTIF($A$166:$G$166,"21")</f>
        <v>0</v>
      </c>
      <c r="BB220" s="204">
        <f>SUM(A220:BA220)</f>
        <v>0</v>
      </c>
      <c r="BC220" s="206">
        <f>BB220/360</f>
        <v>0</v>
      </c>
      <c r="BD220" s="8"/>
      <c r="BE220" s="8"/>
    </row>
    <row r="221" spans="1:57" ht="38.25">
      <c r="A221" s="91" t="s">
        <v>54</v>
      </c>
      <c r="B221" s="91"/>
      <c r="C221" s="91"/>
      <c r="D221" s="91"/>
      <c r="E221" s="91"/>
      <c r="F221" s="91"/>
      <c r="G221" s="91"/>
      <c r="H221" s="91"/>
      <c r="I221" s="91"/>
      <c r="J221" s="91"/>
      <c r="K221" s="91"/>
      <c r="L221" s="91"/>
      <c r="M221" s="91"/>
      <c r="N221" s="91"/>
      <c r="O221" s="86"/>
      <c r="P221" s="86"/>
      <c r="Q221" s="91"/>
      <c r="R221" s="91"/>
      <c r="S221" s="91"/>
      <c r="T221" s="91"/>
      <c r="U221" s="91"/>
      <c r="V221" s="91"/>
      <c r="W221" s="91"/>
      <c r="X221" s="91"/>
      <c r="Y221" s="204"/>
      <c r="Z221" s="206"/>
      <c r="AA221" s="86"/>
      <c r="AB221" s="86"/>
      <c r="AC221" s="86"/>
      <c r="AD221" s="86"/>
      <c r="AE221" s="86"/>
      <c r="AF221" s="86"/>
      <c r="AG221" s="86"/>
      <c r="AH221" s="86"/>
      <c r="AI221" s="86"/>
      <c r="AJ221" s="86"/>
      <c r="AK221" s="86"/>
      <c r="AL221" s="86"/>
      <c r="AM221" s="86"/>
      <c r="AN221" s="86"/>
      <c r="AO221" s="86"/>
      <c r="AP221" s="86"/>
      <c r="AQ221" s="86"/>
      <c r="AR221" s="86"/>
      <c r="AS221" s="86"/>
      <c r="AT221" s="86"/>
      <c r="AU221" s="86"/>
      <c r="AV221" s="86"/>
      <c r="AW221" s="86"/>
      <c r="AX221" s="86"/>
      <c r="AY221" s="86"/>
      <c r="AZ221" s="86"/>
      <c r="BA221" s="86"/>
      <c r="BB221" s="205" t="s">
        <v>94</v>
      </c>
      <c r="BC221" s="205">
        <v>22</v>
      </c>
      <c r="BD221" s="8"/>
      <c r="BE221" s="8"/>
    </row>
    <row r="222" spans="1:57" ht="15">
      <c r="A222" s="207">
        <f>COUNTIF(A10:G10,"22")</f>
        <v>0</v>
      </c>
      <c r="B222" s="91">
        <f>COUNTIF(A13:G13,"22")</f>
        <v>0</v>
      </c>
      <c r="C222" s="91">
        <f>COUNTIF(A16:G16,"22")</f>
        <v>0</v>
      </c>
      <c r="D222" s="91">
        <f>COUNTIF(A19:G19,"22")</f>
        <v>0</v>
      </c>
      <c r="E222" s="91">
        <f>COUNTIF(A22:G22,"22")</f>
        <v>0</v>
      </c>
      <c r="F222" s="91">
        <f>COUNTIF(A25:G25,"22")</f>
        <v>0</v>
      </c>
      <c r="G222" s="91">
        <f>COUNTIF(A28:G28,"22")</f>
        <v>0</v>
      </c>
      <c r="H222" s="91">
        <f>COUNTIF(A31:G31,"22")</f>
        <v>0</v>
      </c>
      <c r="I222" s="91">
        <f>COUNTIF(A34:G34,"22")</f>
        <v>0</v>
      </c>
      <c r="J222" s="91">
        <f>COUNTIF(A37:G37,"22")</f>
        <v>0</v>
      </c>
      <c r="K222" s="91">
        <f>COUNTIF(A40:G40,"22")</f>
        <v>0</v>
      </c>
      <c r="L222" s="91">
        <f>COUNTIF(A43:G43,"22")</f>
        <v>0</v>
      </c>
      <c r="M222" s="91">
        <f>COUNTIF(A46:G46,"22")</f>
        <v>0</v>
      </c>
      <c r="N222" s="91">
        <f>COUNTIF(A49:G49,"22")</f>
        <v>0</v>
      </c>
      <c r="O222" s="91">
        <f>COUNTIF($A$52:$G$52,"22")</f>
        <v>0</v>
      </c>
      <c r="P222" s="91">
        <f>COUNTIF($A$55:$G$55,"22")</f>
        <v>0</v>
      </c>
      <c r="Q222" s="91">
        <f>COUNTIF($A$58:$G$58,"22")</f>
        <v>0</v>
      </c>
      <c r="R222" s="91">
        <f>COUNTIF($A$61:$G$61,"22")</f>
        <v>0</v>
      </c>
      <c r="S222" s="91">
        <f>COUNTIF($A$64:$G$64,"22")</f>
        <v>0</v>
      </c>
      <c r="T222" s="91">
        <f>COUNTIF($A$67:$G$67,"22")</f>
        <v>0</v>
      </c>
      <c r="U222" s="91">
        <f>COUNTIF($A$70:$G$70,"22")</f>
        <v>0</v>
      </c>
      <c r="V222" s="91">
        <f>COUNTIF($A$73:$G$73,"22")</f>
        <v>0</v>
      </c>
      <c r="W222" s="91">
        <f>COUNTIF($A$76:$G$76,"22")</f>
        <v>0</v>
      </c>
      <c r="X222" s="91">
        <f>COUNTIF($A$79:$G$79,"22")</f>
        <v>0</v>
      </c>
      <c r="Y222" s="91">
        <f>COUNTIF($A$82:$G$82,"22")</f>
        <v>0</v>
      </c>
      <c r="Z222" s="91">
        <f>COUNTIF($A$85:$G$85,"22")</f>
        <v>0</v>
      </c>
      <c r="AA222" s="91">
        <f>COUNTIF($A$88:$G$88,"22")</f>
        <v>0</v>
      </c>
      <c r="AB222" s="91">
        <f>COUNTIF($A$91:$G$91,"22")</f>
        <v>0</v>
      </c>
      <c r="AC222" s="91">
        <f>COUNTIF($A$94:$G$94,"22")</f>
        <v>0</v>
      </c>
      <c r="AD222" s="91">
        <f>COUNTIF($A$97:$G$97,"22")</f>
        <v>0</v>
      </c>
      <c r="AE222" s="91">
        <f>COUNTIF($A$100:$G$100,"22")</f>
        <v>0</v>
      </c>
      <c r="AF222" s="91">
        <f>COUNTIF($A$103:$G$103,"22")</f>
        <v>0</v>
      </c>
      <c r="AG222" s="91">
        <f>COUNTIF($A$106:$G$106,"22")</f>
        <v>0</v>
      </c>
      <c r="AH222" s="91">
        <f>COUNTIF($A$109:$G$109,"22")</f>
        <v>0</v>
      </c>
      <c r="AI222" s="91">
        <f>COUNTIF($A$112:$G$112,"22")</f>
        <v>0</v>
      </c>
      <c r="AJ222" s="91">
        <f>COUNTIF($A$115:$G$115,"22")</f>
        <v>0</v>
      </c>
      <c r="AK222" s="91">
        <f>COUNTIF($A$118:$G$118,"22")</f>
        <v>0</v>
      </c>
      <c r="AL222" s="91">
        <f>COUNTIF($A$121:$G$121,"22")</f>
        <v>0</v>
      </c>
      <c r="AM222" s="91">
        <f>COUNTIF($A$124:$G$124,"22")</f>
        <v>0</v>
      </c>
      <c r="AN222" s="91">
        <f>COUNTIF($A$127:$G$127,"22")</f>
        <v>0</v>
      </c>
      <c r="AO222" s="91">
        <f>COUNTIF($A$130:$G$130,"22")</f>
        <v>0</v>
      </c>
      <c r="AP222" s="91">
        <f>COUNTIF($A$133:$G$133,"22")</f>
        <v>0</v>
      </c>
      <c r="AQ222" s="91">
        <f>COUNTIF($A$136:$G$136,"22")</f>
        <v>0</v>
      </c>
      <c r="AR222" s="91">
        <f>COUNTIF($A$139:$G$139,"22")</f>
        <v>0</v>
      </c>
      <c r="AS222" s="91">
        <f>COUNTIF($A$142:$G$142,"22")</f>
        <v>0</v>
      </c>
      <c r="AT222" s="91">
        <f>COUNTIF($A$145:$G$145,"22")</f>
        <v>0</v>
      </c>
      <c r="AU222" s="91">
        <f>COUNTIF($A$148:$G$148,"22")</f>
        <v>0</v>
      </c>
      <c r="AV222" s="91">
        <f>COUNTIF($A$151:$G$151,"22")</f>
        <v>0</v>
      </c>
      <c r="AW222" s="91">
        <f>COUNTIF($A$154:$G$154,"22")</f>
        <v>0</v>
      </c>
      <c r="AX222" s="91">
        <f>COUNTIF($A$157:$G$157,"22")</f>
        <v>0</v>
      </c>
      <c r="AY222" s="91">
        <f>COUNTIF($A$160:$G$160,"22")</f>
        <v>0</v>
      </c>
      <c r="AZ222" s="91">
        <f>COUNTIF($A$163:$G$163,"22")</f>
        <v>0</v>
      </c>
      <c r="BA222" s="91">
        <f>COUNTIF($A$166:$G$166,"22")</f>
        <v>0</v>
      </c>
      <c r="BB222" s="204">
        <f>SUM(A222:BA222)</f>
        <v>0</v>
      </c>
      <c r="BC222" s="206">
        <f>BB222/360</f>
        <v>0</v>
      </c>
      <c r="BD222" s="8"/>
      <c r="BE222" s="8"/>
    </row>
    <row r="223" spans="1:57" ht="38.25">
      <c r="A223" s="91" t="s">
        <v>55</v>
      </c>
      <c r="B223" s="91"/>
      <c r="C223" s="91"/>
      <c r="D223" s="91"/>
      <c r="E223" s="91"/>
      <c r="F223" s="91"/>
      <c r="G223" s="91"/>
      <c r="H223" s="91"/>
      <c r="I223" s="91"/>
      <c r="J223" s="91"/>
      <c r="K223" s="91"/>
      <c r="L223" s="91"/>
      <c r="M223" s="91"/>
      <c r="N223" s="91"/>
      <c r="O223" s="86"/>
      <c r="P223" s="86"/>
      <c r="Q223" s="91"/>
      <c r="R223" s="91"/>
      <c r="S223" s="91"/>
      <c r="T223" s="91"/>
      <c r="U223" s="91"/>
      <c r="V223" s="91"/>
      <c r="W223" s="91"/>
      <c r="X223" s="91"/>
      <c r="Y223" s="204"/>
      <c r="Z223" s="206"/>
      <c r="AA223" s="86"/>
      <c r="AB223" s="86"/>
      <c r="AC223" s="86"/>
      <c r="AD223" s="86"/>
      <c r="AE223" s="86"/>
      <c r="AF223" s="86"/>
      <c r="AG223" s="86"/>
      <c r="AH223" s="86"/>
      <c r="AI223" s="86"/>
      <c r="AJ223" s="86"/>
      <c r="AK223" s="86"/>
      <c r="AL223" s="86"/>
      <c r="AM223" s="86"/>
      <c r="AN223" s="86"/>
      <c r="AO223" s="86"/>
      <c r="AP223" s="86"/>
      <c r="AQ223" s="86"/>
      <c r="AR223" s="86"/>
      <c r="AS223" s="86"/>
      <c r="AT223" s="86"/>
      <c r="AU223" s="86"/>
      <c r="AV223" s="86"/>
      <c r="AW223" s="86"/>
      <c r="AX223" s="86"/>
      <c r="AY223" s="86"/>
      <c r="AZ223" s="86"/>
      <c r="BA223" s="86"/>
      <c r="BB223" s="205" t="s">
        <v>95</v>
      </c>
      <c r="BC223" s="205">
        <v>23</v>
      </c>
      <c r="BD223" s="8"/>
      <c r="BE223" s="8"/>
    </row>
    <row r="224" spans="1:57">
      <c r="A224" s="91">
        <f>COUNTIF(A10:G10,"23")</f>
        <v>0</v>
      </c>
      <c r="B224" s="91">
        <f>COUNTIF(A13:G13,"23")</f>
        <v>0</v>
      </c>
      <c r="C224" s="91">
        <f>COUNTIF(A16:G16,"23")</f>
        <v>0</v>
      </c>
      <c r="D224" s="91">
        <f>COUNTIF(A19:G19,"23")</f>
        <v>0</v>
      </c>
      <c r="E224" s="91">
        <f>COUNTIF(A22:G22,"23")</f>
        <v>0</v>
      </c>
      <c r="F224" s="91">
        <f>COUNTIF(A25:G25,"23")</f>
        <v>0</v>
      </c>
      <c r="G224" s="91">
        <f>COUNTIF(A28:G28,"23")</f>
        <v>0</v>
      </c>
      <c r="H224" s="91">
        <f>COUNTIF(A31:G31,"23")</f>
        <v>0</v>
      </c>
      <c r="I224" s="91">
        <f>COUNTIF(A34:G34,"23")</f>
        <v>0</v>
      </c>
      <c r="J224" s="91">
        <f>COUNTIF(A37:G37,"23")</f>
        <v>0</v>
      </c>
      <c r="K224" s="91">
        <f>COUNTIF(A40:G40,"23")</f>
        <v>0</v>
      </c>
      <c r="L224" s="91">
        <f>COUNTIF(A43:G43,"23")</f>
        <v>0</v>
      </c>
      <c r="M224" s="91">
        <f>COUNTIF(A46:G46,"23")</f>
        <v>0</v>
      </c>
      <c r="N224" s="91">
        <f>COUNTIF(A49:G49,"23")</f>
        <v>0</v>
      </c>
      <c r="O224" s="91">
        <f>COUNTIF($A$52:$G$52,"23")</f>
        <v>0</v>
      </c>
      <c r="P224" s="91">
        <f>COUNTIF($A$55:$G$55,"23")</f>
        <v>0</v>
      </c>
      <c r="Q224" s="91">
        <f>COUNTIF($A$58:$G$58,"23")</f>
        <v>0</v>
      </c>
      <c r="R224" s="91">
        <f>COUNTIF($A$61:$G$61,"23")</f>
        <v>0</v>
      </c>
      <c r="S224" s="91">
        <f>COUNTIF($A$64:$G$64,"23")</f>
        <v>0</v>
      </c>
      <c r="T224" s="91">
        <f>COUNTIF($A$67:$G$67,"23")</f>
        <v>0</v>
      </c>
      <c r="U224" s="91">
        <f>COUNTIF($A$70:$G$70,"23")</f>
        <v>0</v>
      </c>
      <c r="V224" s="91">
        <f>COUNTIF($A$73:$G$73,"23")</f>
        <v>0</v>
      </c>
      <c r="W224" s="91">
        <f>COUNTIF($A$76:$G$76,"23")</f>
        <v>0</v>
      </c>
      <c r="X224" s="91">
        <f>COUNTIF($A$79:$G$79,"23")</f>
        <v>0</v>
      </c>
      <c r="Y224" s="91">
        <f>COUNTIF($A$82:$G$82,"23")</f>
        <v>0</v>
      </c>
      <c r="Z224" s="91">
        <f>COUNTIF($A$85:$G$85,"23")</f>
        <v>0</v>
      </c>
      <c r="AA224" s="91">
        <f>COUNTIF($A$88:$G$88,"23")</f>
        <v>0</v>
      </c>
      <c r="AB224" s="91">
        <f>COUNTIF($A$91:$G$91,"23")</f>
        <v>0</v>
      </c>
      <c r="AC224" s="91">
        <f>COUNTIF($A$94:$G$94,"23")</f>
        <v>0</v>
      </c>
      <c r="AD224" s="91">
        <f>COUNTIF($A$97:$G$97,"23")</f>
        <v>0</v>
      </c>
      <c r="AE224" s="91">
        <f>COUNTIF($A$100:$G$100,"23")</f>
        <v>0</v>
      </c>
      <c r="AF224" s="91">
        <f>COUNTIF($A$103:$G$103,"23")</f>
        <v>0</v>
      </c>
      <c r="AG224" s="91">
        <f>COUNTIF($A$106:$G$106,"23")</f>
        <v>0</v>
      </c>
      <c r="AH224" s="91">
        <f>COUNTIF($A$109:$G$109,"23")</f>
        <v>0</v>
      </c>
      <c r="AI224" s="91">
        <f>COUNTIF($A$112:$G$112,"23")</f>
        <v>0</v>
      </c>
      <c r="AJ224" s="91">
        <f>COUNTIF($A$115:$G$115,"23")</f>
        <v>0</v>
      </c>
      <c r="AK224" s="91">
        <f>COUNTIF($A$118:$G$118,"23")</f>
        <v>0</v>
      </c>
      <c r="AL224" s="91">
        <f>COUNTIF($A$121:$G$121,"23")</f>
        <v>0</v>
      </c>
      <c r="AM224" s="91">
        <f>COUNTIF($A$124:$G$124,"23")</f>
        <v>0</v>
      </c>
      <c r="AN224" s="91">
        <f>COUNTIF($A$127:$G$127,"23")</f>
        <v>0</v>
      </c>
      <c r="AO224" s="91">
        <f>COUNTIF($A$130:$G$130,"23")</f>
        <v>0</v>
      </c>
      <c r="AP224" s="91">
        <f>COUNTIF($A$133:$G$133,"23")</f>
        <v>0</v>
      </c>
      <c r="AQ224" s="91">
        <f>COUNTIF($A$136:$G$136,"23")</f>
        <v>0</v>
      </c>
      <c r="AR224" s="91">
        <f>COUNTIF($A$139:$G$139,"23")</f>
        <v>0</v>
      </c>
      <c r="AS224" s="91">
        <f>COUNTIF($A$142:$G$142,"23")</f>
        <v>0</v>
      </c>
      <c r="AT224" s="91">
        <f>COUNTIF($A$145:$G$145,"23")</f>
        <v>0</v>
      </c>
      <c r="AU224" s="91">
        <f>COUNTIF($A$148:$G$148,"23")</f>
        <v>0</v>
      </c>
      <c r="AV224" s="91">
        <f>COUNTIF($A$151:$G$151,"23")</f>
        <v>0</v>
      </c>
      <c r="AW224" s="91">
        <f>COUNTIF($A$154:$G$154,"23")</f>
        <v>0</v>
      </c>
      <c r="AX224" s="91">
        <f>COUNTIF($A$157:$G$157,"23")</f>
        <v>0</v>
      </c>
      <c r="AY224" s="91">
        <f>COUNTIF($A$160:$G$160,"23")</f>
        <v>0</v>
      </c>
      <c r="AZ224" s="91">
        <f>COUNTIF($A$163:$G$163,"23")</f>
        <v>0</v>
      </c>
      <c r="BA224" s="91">
        <f>COUNTIF($A$166:$G$166,"23")</f>
        <v>0</v>
      </c>
      <c r="BB224" s="204">
        <f>SUM(A224:BA224)</f>
        <v>0</v>
      </c>
      <c r="BC224" s="206">
        <f>BB224/360</f>
        <v>0</v>
      </c>
      <c r="BD224" s="8"/>
      <c r="BE224" s="8"/>
    </row>
    <row r="225" spans="1:57" ht="38.25">
      <c r="A225" s="91" t="s">
        <v>56</v>
      </c>
      <c r="B225" s="91"/>
      <c r="C225" s="91"/>
      <c r="D225" s="91"/>
      <c r="E225" s="91"/>
      <c r="F225" s="91"/>
      <c r="G225" s="91"/>
      <c r="H225" s="91"/>
      <c r="I225" s="91"/>
      <c r="J225" s="91"/>
      <c r="K225" s="91"/>
      <c r="L225" s="91"/>
      <c r="M225" s="91"/>
      <c r="N225" s="91"/>
      <c r="O225" s="86"/>
      <c r="P225" s="86"/>
      <c r="Q225" s="91"/>
      <c r="R225" s="91"/>
      <c r="S225" s="91"/>
      <c r="T225" s="91"/>
      <c r="U225" s="91"/>
      <c r="V225" s="91"/>
      <c r="W225" s="91"/>
      <c r="X225" s="91"/>
      <c r="Y225" s="204"/>
      <c r="Z225" s="206"/>
      <c r="AA225" s="86"/>
      <c r="AB225" s="86"/>
      <c r="AC225" s="86"/>
      <c r="AD225" s="86"/>
      <c r="AE225" s="86"/>
      <c r="AF225" s="86"/>
      <c r="AG225" s="86"/>
      <c r="AH225" s="86"/>
      <c r="AI225" s="86"/>
      <c r="AJ225" s="86"/>
      <c r="AK225" s="86"/>
      <c r="AL225" s="86"/>
      <c r="AM225" s="86"/>
      <c r="AN225" s="86"/>
      <c r="AO225" s="86"/>
      <c r="AP225" s="86"/>
      <c r="AQ225" s="86"/>
      <c r="AR225" s="86"/>
      <c r="AS225" s="86"/>
      <c r="AT225" s="86"/>
      <c r="AU225" s="86"/>
      <c r="AV225" s="86"/>
      <c r="AW225" s="86"/>
      <c r="AX225" s="86"/>
      <c r="AY225" s="86"/>
      <c r="AZ225" s="86"/>
      <c r="BA225" s="86"/>
      <c r="BB225" s="205" t="s">
        <v>96</v>
      </c>
      <c r="BC225" s="205">
        <v>24</v>
      </c>
      <c r="BD225" s="8"/>
      <c r="BE225" s="8"/>
    </row>
    <row r="226" spans="1:57">
      <c r="A226" s="91">
        <f>COUNTIF(A10:G10,"24")</f>
        <v>0</v>
      </c>
      <c r="B226" s="91">
        <f>COUNTIF(A13:G13,"24")</f>
        <v>0</v>
      </c>
      <c r="C226" s="91">
        <f>COUNTIF(A16:G16,"24")</f>
        <v>0</v>
      </c>
      <c r="D226" s="91">
        <f>COUNTIF(A19:G19,"24")</f>
        <v>0</v>
      </c>
      <c r="E226" s="91">
        <f>COUNTIF(A22:G22,"24")</f>
        <v>0</v>
      </c>
      <c r="F226" s="91">
        <f>COUNTIF(A25:G25,"24")</f>
        <v>0</v>
      </c>
      <c r="G226" s="91">
        <f>COUNTIF(A28:G28,"24")</f>
        <v>0</v>
      </c>
      <c r="H226" s="91">
        <f>COUNTIF(A31:G31,"24")</f>
        <v>0</v>
      </c>
      <c r="I226" s="91">
        <f>COUNTIF(A34:G34,"24")</f>
        <v>0</v>
      </c>
      <c r="J226" s="91">
        <f>COUNTIF(A37:G37,"24")</f>
        <v>0</v>
      </c>
      <c r="K226" s="91">
        <f>COUNTIF(A40:G40,"24")</f>
        <v>0</v>
      </c>
      <c r="L226" s="91">
        <f>COUNTIF(A43:G43,"24")</f>
        <v>0</v>
      </c>
      <c r="M226" s="91">
        <f>COUNTIF(A46:G46,"24")</f>
        <v>0</v>
      </c>
      <c r="N226" s="91">
        <f>COUNTIF(A49:G49,"24")</f>
        <v>0</v>
      </c>
      <c r="O226" s="91">
        <f>COUNTIF($A$52:$G$52,"24")</f>
        <v>0</v>
      </c>
      <c r="P226" s="91">
        <f>COUNTIF($A$55:$G$55,"24")</f>
        <v>0</v>
      </c>
      <c r="Q226" s="91">
        <f>COUNTIF($A$58:$G$58,"24")</f>
        <v>0</v>
      </c>
      <c r="R226" s="91">
        <f>COUNTIF($A$61:$G$61,"24")</f>
        <v>0</v>
      </c>
      <c r="S226" s="91">
        <f>COUNTIF($A$64:$G$64,"24")</f>
        <v>0</v>
      </c>
      <c r="T226" s="91">
        <f>COUNTIF($A$67:$G$67,"24")</f>
        <v>0</v>
      </c>
      <c r="U226" s="91">
        <f>COUNTIF($A$70:$G$70,"24")</f>
        <v>0</v>
      </c>
      <c r="V226" s="91">
        <f>COUNTIF($A$73:$G$73,"24")</f>
        <v>0</v>
      </c>
      <c r="W226" s="91">
        <f>COUNTIF($A$76:$G$76,"24")</f>
        <v>0</v>
      </c>
      <c r="X226" s="91">
        <f>COUNTIF($A$79:$G$79,"24")</f>
        <v>0</v>
      </c>
      <c r="Y226" s="91">
        <f>COUNTIF($A$82:$G$82,"24")</f>
        <v>0</v>
      </c>
      <c r="Z226" s="91">
        <f>COUNTIF($A$85:$G$85,"24")</f>
        <v>0</v>
      </c>
      <c r="AA226" s="91">
        <f>COUNTIF($A$88:$G$88,"24")</f>
        <v>0</v>
      </c>
      <c r="AB226" s="91">
        <f>COUNTIF($A$91:$G$91,"24")</f>
        <v>0</v>
      </c>
      <c r="AC226" s="91">
        <f>COUNTIF($A$94:$G$94,"24")</f>
        <v>0</v>
      </c>
      <c r="AD226" s="91">
        <f>COUNTIF($A$97:$G$97,"24")</f>
        <v>0</v>
      </c>
      <c r="AE226" s="91">
        <f>COUNTIF($A$100:$G$100,"24")</f>
        <v>0</v>
      </c>
      <c r="AF226" s="91">
        <f>COUNTIF($A$103:$G$103,"24")</f>
        <v>0</v>
      </c>
      <c r="AG226" s="91">
        <f>COUNTIF($A$106:$G$106,"24")</f>
        <v>0</v>
      </c>
      <c r="AH226" s="91">
        <f>COUNTIF($A$109:$G$109,"24")</f>
        <v>0</v>
      </c>
      <c r="AI226" s="91">
        <f>COUNTIF($A$112:$G$112,"24")</f>
        <v>0</v>
      </c>
      <c r="AJ226" s="91">
        <f>COUNTIF($A$115:$G$115,"24")</f>
        <v>0</v>
      </c>
      <c r="AK226" s="91">
        <f>COUNTIF($A$118:$G$118,"24")</f>
        <v>0</v>
      </c>
      <c r="AL226" s="91">
        <f>COUNTIF($A$121:$G$121,"24")</f>
        <v>0</v>
      </c>
      <c r="AM226" s="91">
        <f>COUNTIF($A$124:$G$124,"24")</f>
        <v>0</v>
      </c>
      <c r="AN226" s="91">
        <f>COUNTIF($A$127:$G$127,"24")</f>
        <v>0</v>
      </c>
      <c r="AO226" s="91">
        <f>COUNTIF($A$130:$G$130,"24")</f>
        <v>0</v>
      </c>
      <c r="AP226" s="91">
        <f>COUNTIF($A$133:$G$133,"24")</f>
        <v>0</v>
      </c>
      <c r="AQ226" s="91">
        <f>COUNTIF($A$136:$G$136,"24")</f>
        <v>0</v>
      </c>
      <c r="AR226" s="91">
        <f>COUNTIF($A$139:$G$139,"24")</f>
        <v>0</v>
      </c>
      <c r="AS226" s="91">
        <f>COUNTIF($A$142:$G$142,"24")</f>
        <v>0</v>
      </c>
      <c r="AT226" s="91">
        <f>COUNTIF($A$145:$G$145,"24")</f>
        <v>0</v>
      </c>
      <c r="AU226" s="91">
        <f>COUNTIF($A$148:$G$148,"24")</f>
        <v>0</v>
      </c>
      <c r="AV226" s="91">
        <f>COUNTIF($A$151:$G$151,"24")</f>
        <v>0</v>
      </c>
      <c r="AW226" s="91">
        <f>COUNTIF($A$154:$G$154,"24")</f>
        <v>0</v>
      </c>
      <c r="AX226" s="91">
        <f>COUNTIF($A$157:$G$157,"24")</f>
        <v>0</v>
      </c>
      <c r="AY226" s="91">
        <f>COUNTIF($A$160:$G$160,"24")</f>
        <v>0</v>
      </c>
      <c r="AZ226" s="91">
        <f>COUNTIF($A$163:$G$163,"24")</f>
        <v>0</v>
      </c>
      <c r="BA226" s="91">
        <f>COUNTIF($A$166:$G$166,"24")</f>
        <v>0</v>
      </c>
      <c r="BB226" s="204">
        <f>SUM(A226:BA226)</f>
        <v>0</v>
      </c>
      <c r="BC226" s="206">
        <f>BB226/360</f>
        <v>0</v>
      </c>
    </row>
    <row r="227" spans="1:57" ht="38.25">
      <c r="A227" s="91" t="s">
        <v>0</v>
      </c>
      <c r="B227" s="91"/>
      <c r="C227" s="91"/>
      <c r="D227" s="91"/>
      <c r="E227" s="91"/>
      <c r="F227" s="91"/>
      <c r="G227" s="91"/>
      <c r="H227" s="91"/>
      <c r="I227" s="91"/>
      <c r="J227" s="91"/>
      <c r="K227" s="91"/>
      <c r="L227" s="91"/>
      <c r="M227" s="91"/>
      <c r="N227" s="91"/>
      <c r="O227" s="86"/>
      <c r="P227" s="86"/>
      <c r="Q227" s="91"/>
      <c r="R227" s="91"/>
      <c r="S227" s="91"/>
      <c r="T227" s="91"/>
      <c r="U227" s="91"/>
      <c r="V227" s="91"/>
      <c r="W227" s="91"/>
      <c r="X227" s="91"/>
      <c r="Y227" s="204"/>
      <c r="Z227" s="206"/>
      <c r="AA227" s="86"/>
      <c r="AB227" s="86"/>
      <c r="AC227" s="86"/>
      <c r="AD227" s="86"/>
      <c r="AE227" s="86"/>
      <c r="AF227" s="86"/>
      <c r="AG227" s="86"/>
      <c r="AH227" s="86"/>
      <c r="AI227" s="86"/>
      <c r="AJ227" s="86"/>
      <c r="AK227" s="86"/>
      <c r="AL227" s="86"/>
      <c r="AM227" s="86"/>
      <c r="AN227" s="86"/>
      <c r="AO227" s="86"/>
      <c r="AP227" s="86"/>
      <c r="AQ227" s="86"/>
      <c r="AR227" s="86"/>
      <c r="AS227" s="86"/>
      <c r="AT227" s="86"/>
      <c r="AU227" s="86"/>
      <c r="AV227" s="86"/>
      <c r="AW227" s="86"/>
      <c r="AX227" s="86"/>
      <c r="AY227" s="86"/>
      <c r="AZ227" s="86"/>
      <c r="BA227" s="86"/>
      <c r="BB227" s="205" t="s">
        <v>97</v>
      </c>
      <c r="BC227" s="205">
        <v>25</v>
      </c>
      <c r="BD227" s="8"/>
    </row>
    <row r="228" spans="1:57">
      <c r="A228" s="91">
        <f>COUNTIF(A10:G10,"25")</f>
        <v>0</v>
      </c>
      <c r="B228" s="91">
        <f>COUNTIF(A13:G13,"25")</f>
        <v>0</v>
      </c>
      <c r="C228" s="91">
        <f>COUNTIF(A16:G16,"25")</f>
        <v>0</v>
      </c>
      <c r="D228" s="91">
        <f>COUNTIF(A19:G19,"25")</f>
        <v>0</v>
      </c>
      <c r="E228" s="91">
        <f>COUNTIF(A22:G22,"25")</f>
        <v>0</v>
      </c>
      <c r="F228" s="91">
        <f>COUNTIF(A25:G25,"25")</f>
        <v>0</v>
      </c>
      <c r="G228" s="91">
        <f>COUNTIF(A28:G28,"25")</f>
        <v>0</v>
      </c>
      <c r="H228" s="91">
        <f>COUNTIF(A31:G31,"25")</f>
        <v>0</v>
      </c>
      <c r="I228" s="91">
        <f>COUNTIF(A34:G34,"25")</f>
        <v>0</v>
      </c>
      <c r="J228" s="91">
        <f>COUNTIF(A37:G37,"25")</f>
        <v>0</v>
      </c>
      <c r="K228" s="91">
        <f>COUNTIF(A40:G40,"25")</f>
        <v>0</v>
      </c>
      <c r="L228" s="91">
        <f>COUNTIF(A43:G43,"25")</f>
        <v>0</v>
      </c>
      <c r="M228" s="91">
        <f>COUNTIF(A46:G46,"25")</f>
        <v>0</v>
      </c>
      <c r="N228" s="91">
        <f>COUNTIF(A49:G49,"25")</f>
        <v>0</v>
      </c>
      <c r="O228" s="91">
        <f>COUNTIF($A$52:$G$52,"25")</f>
        <v>0</v>
      </c>
      <c r="P228" s="91">
        <f>COUNTIF($A$55:$G$55,"25")</f>
        <v>0</v>
      </c>
      <c r="Q228" s="91">
        <f>COUNTIF($A$58:$G$58,"25")</f>
        <v>0</v>
      </c>
      <c r="R228" s="91">
        <f>COUNTIF($A$61:$G$61,"25")</f>
        <v>0</v>
      </c>
      <c r="S228" s="91">
        <f>COUNTIF($A$64:$G$64,"25")</f>
        <v>0</v>
      </c>
      <c r="T228" s="91">
        <f>COUNTIF($A$67:$G$67,"25")</f>
        <v>0</v>
      </c>
      <c r="U228" s="91">
        <f>COUNTIF($A$70:$G$70,"25")</f>
        <v>0</v>
      </c>
      <c r="V228" s="91">
        <f>COUNTIF($A$73:$G$73,"25")</f>
        <v>0</v>
      </c>
      <c r="W228" s="91">
        <f>COUNTIF($A$76:$G$76,"25")</f>
        <v>0</v>
      </c>
      <c r="X228" s="91">
        <f>COUNTIF($A$79:$G$79,"25")</f>
        <v>0</v>
      </c>
      <c r="Y228" s="91">
        <f>COUNTIF($A$82:$G$82,"25")</f>
        <v>0</v>
      </c>
      <c r="Z228" s="91">
        <f>COUNTIF($A$85:$G$85,"25")</f>
        <v>0</v>
      </c>
      <c r="AA228" s="91">
        <f>COUNTIF($A$88:$G$88,"25")</f>
        <v>0</v>
      </c>
      <c r="AB228" s="91">
        <f>COUNTIF($A$91:$G$91,"25")</f>
        <v>0</v>
      </c>
      <c r="AC228" s="91">
        <f>COUNTIF($A$94:$G$94,"25")</f>
        <v>0</v>
      </c>
      <c r="AD228" s="91">
        <f>COUNTIF($A$97:$G$97,"25")</f>
        <v>0</v>
      </c>
      <c r="AE228" s="91">
        <f>COUNTIF($A$100:$G$100,"25")</f>
        <v>0</v>
      </c>
      <c r="AF228" s="91">
        <f>COUNTIF($A$103:$G$103,"25")</f>
        <v>0</v>
      </c>
      <c r="AG228" s="91">
        <f>COUNTIF($A$106:$G$106,"25")</f>
        <v>0</v>
      </c>
      <c r="AH228" s="91">
        <f>COUNTIF($A$109:$G$109,"25")</f>
        <v>0</v>
      </c>
      <c r="AI228" s="91">
        <f>COUNTIF($A$112:$G$112,"25")</f>
        <v>0</v>
      </c>
      <c r="AJ228" s="91">
        <f>COUNTIF($A$115:$G$115,"25")</f>
        <v>0</v>
      </c>
      <c r="AK228" s="91">
        <f>COUNTIF($A$118:$G$118,"25")</f>
        <v>0</v>
      </c>
      <c r="AL228" s="91">
        <f>COUNTIF($A$121:$G$121,"25")</f>
        <v>0</v>
      </c>
      <c r="AM228" s="91">
        <f>COUNTIF($A$124:$G$124,"25")</f>
        <v>0</v>
      </c>
      <c r="AN228" s="91">
        <f>COUNTIF($A$127:$G$127,"25")</f>
        <v>0</v>
      </c>
      <c r="AO228" s="91">
        <f>COUNTIF($A$130:$G$130,"25")</f>
        <v>0</v>
      </c>
      <c r="AP228" s="91">
        <f>COUNTIF($A$133:$G$133,"25")</f>
        <v>0</v>
      </c>
      <c r="AQ228" s="91">
        <f>COUNTIF($A$136:$G$136,"25")</f>
        <v>0</v>
      </c>
      <c r="AR228" s="91">
        <f>COUNTIF($A$139:$G$139,"25")</f>
        <v>0</v>
      </c>
      <c r="AS228" s="91">
        <f>COUNTIF($A$142:$G$142,"25")</f>
        <v>0</v>
      </c>
      <c r="AT228" s="91">
        <f>COUNTIF($A$145:$G$145,"25")</f>
        <v>0</v>
      </c>
      <c r="AU228" s="91">
        <f>COUNTIF($A$148:$G$148,"25")</f>
        <v>0</v>
      </c>
      <c r="AV228" s="91">
        <f>COUNTIF($A$151:$G$151,"25")</f>
        <v>0</v>
      </c>
      <c r="AW228" s="91">
        <f>COUNTIF($A$154:$G$154,"25")</f>
        <v>0</v>
      </c>
      <c r="AX228" s="91">
        <f>COUNTIF($A$157:$G$157,"25")</f>
        <v>0</v>
      </c>
      <c r="AY228" s="91">
        <f>COUNTIF($A$160:$G$160,"25")</f>
        <v>0</v>
      </c>
      <c r="AZ228" s="91">
        <f>COUNTIF($A$163:$G$163,"25")</f>
        <v>0</v>
      </c>
      <c r="BA228" s="91">
        <f>COUNTIF($A$166:$G$166,"25")</f>
        <v>0</v>
      </c>
      <c r="BB228" s="204">
        <f>SUM(A228:BA228)</f>
        <v>0</v>
      </c>
      <c r="BC228" s="206">
        <f>BB228/360</f>
        <v>0</v>
      </c>
      <c r="BD228" s="8"/>
    </row>
    <row r="229" spans="1:57" ht="38.25">
      <c r="A229" s="91" t="s">
        <v>1</v>
      </c>
      <c r="B229" s="91"/>
      <c r="C229" s="91"/>
      <c r="D229" s="91"/>
      <c r="E229" s="91"/>
      <c r="F229" s="91"/>
      <c r="G229" s="91"/>
      <c r="H229" s="91"/>
      <c r="I229" s="91"/>
      <c r="J229" s="91"/>
      <c r="K229" s="91"/>
      <c r="L229" s="91"/>
      <c r="M229" s="91"/>
      <c r="N229" s="91"/>
      <c r="O229" s="86"/>
      <c r="P229" s="86"/>
      <c r="Q229" s="91"/>
      <c r="R229" s="91"/>
      <c r="S229" s="91"/>
      <c r="T229" s="91"/>
      <c r="U229" s="91"/>
      <c r="V229" s="91"/>
      <c r="W229" s="91"/>
      <c r="X229" s="91"/>
      <c r="Y229" s="204"/>
      <c r="Z229" s="206"/>
      <c r="AA229" s="86"/>
      <c r="AB229" s="86"/>
      <c r="AC229" s="86"/>
      <c r="AD229" s="86"/>
      <c r="AE229" s="86"/>
      <c r="AF229" s="86"/>
      <c r="AG229" s="86"/>
      <c r="AH229" s="86"/>
      <c r="AI229" s="86"/>
      <c r="AJ229" s="86"/>
      <c r="AK229" s="86"/>
      <c r="AL229" s="86"/>
      <c r="AM229" s="86"/>
      <c r="AN229" s="86"/>
      <c r="AO229" s="86"/>
      <c r="AP229" s="86"/>
      <c r="AQ229" s="86"/>
      <c r="AR229" s="86"/>
      <c r="AS229" s="86"/>
      <c r="AT229" s="86"/>
      <c r="AU229" s="86"/>
      <c r="AV229" s="86"/>
      <c r="AW229" s="86"/>
      <c r="AX229" s="86"/>
      <c r="AY229" s="86"/>
      <c r="AZ229" s="86"/>
      <c r="BA229" s="86"/>
      <c r="BB229" s="205" t="s">
        <v>98</v>
      </c>
      <c r="BC229" s="205">
        <v>26</v>
      </c>
      <c r="BD229" s="8"/>
    </row>
    <row r="230" spans="1:57">
      <c r="A230" s="91">
        <f>COUNTIF(A10:G10,"26")</f>
        <v>0</v>
      </c>
      <c r="B230" s="91">
        <f>COUNTIF(A13:G13,"26")</f>
        <v>0</v>
      </c>
      <c r="C230" s="91">
        <f>COUNTIF(A16:G16,"26")</f>
        <v>0</v>
      </c>
      <c r="D230" s="91">
        <f>COUNTIF(A19:G19,"26")</f>
        <v>0</v>
      </c>
      <c r="E230" s="91">
        <f>COUNTIF(A22:G22,"26")</f>
        <v>0</v>
      </c>
      <c r="F230" s="91">
        <f>COUNTIF(A25:G25,"26")</f>
        <v>0</v>
      </c>
      <c r="G230" s="91">
        <f>COUNTIF(A28:G28,"26")</f>
        <v>0</v>
      </c>
      <c r="H230" s="91">
        <f>COUNTIF(A31:G31,"26")</f>
        <v>0</v>
      </c>
      <c r="I230" s="91">
        <f>COUNTIF(A34:G34,"26")</f>
        <v>0</v>
      </c>
      <c r="J230" s="91">
        <f>COUNTIF(A37:G37,"26")</f>
        <v>0</v>
      </c>
      <c r="K230" s="91">
        <f>COUNTIF(A40:G40,"26")</f>
        <v>0</v>
      </c>
      <c r="L230" s="91">
        <f>COUNTIF(A43:G43,"26")</f>
        <v>0</v>
      </c>
      <c r="M230" s="91">
        <f>COUNTIF(A46:G46,"26")</f>
        <v>0</v>
      </c>
      <c r="N230" s="91">
        <f>COUNTIF(A49:G49,"26")</f>
        <v>0</v>
      </c>
      <c r="O230" s="91">
        <f>COUNTIF($A$52:$G$52,"26")</f>
        <v>0</v>
      </c>
      <c r="P230" s="91">
        <f>COUNTIF($A$55:$G$55,"26")</f>
        <v>0</v>
      </c>
      <c r="Q230" s="91">
        <f>COUNTIF($A$58:$G$58,"26")</f>
        <v>0</v>
      </c>
      <c r="R230" s="91">
        <f>COUNTIF($A$61:$G$61,"26")</f>
        <v>0</v>
      </c>
      <c r="S230" s="91">
        <f>COUNTIF($A$64:$G$64,"26")</f>
        <v>0</v>
      </c>
      <c r="T230" s="91">
        <f>COUNTIF($A$67:$G$67,"26")</f>
        <v>0</v>
      </c>
      <c r="U230" s="91">
        <f>COUNTIF($A$70:$G$70,"26")</f>
        <v>0</v>
      </c>
      <c r="V230" s="91">
        <f>COUNTIF($A$73:$G$73,"26")</f>
        <v>0</v>
      </c>
      <c r="W230" s="91">
        <f>COUNTIF($A$76:$G$76,"26")</f>
        <v>0</v>
      </c>
      <c r="X230" s="91">
        <f>COUNTIF($A$79:$G$79,"26")</f>
        <v>0</v>
      </c>
      <c r="Y230" s="91">
        <f>COUNTIF($A$82:$G$82,"26")</f>
        <v>0</v>
      </c>
      <c r="Z230" s="91">
        <f>COUNTIF($A$85:$G$85,"26")</f>
        <v>0</v>
      </c>
      <c r="AA230" s="91">
        <f>COUNTIF($A$88:$G$88,"26")</f>
        <v>0</v>
      </c>
      <c r="AB230" s="91">
        <f>COUNTIF($A$91:$G$91,"26")</f>
        <v>0</v>
      </c>
      <c r="AC230" s="91">
        <f>COUNTIF($A$94:$G$94,"26")</f>
        <v>0</v>
      </c>
      <c r="AD230" s="91">
        <f>COUNTIF($A$97:$G$97,"26")</f>
        <v>0</v>
      </c>
      <c r="AE230" s="91">
        <f>COUNTIF($A$100:$G$100,"26")</f>
        <v>0</v>
      </c>
      <c r="AF230" s="91">
        <f>COUNTIF($A$103:$G$103,"26")</f>
        <v>0</v>
      </c>
      <c r="AG230" s="91">
        <f>COUNTIF($A$106:$G$106,"26")</f>
        <v>0</v>
      </c>
      <c r="AH230" s="91">
        <f>COUNTIF($A$109:$G$109,"26")</f>
        <v>0</v>
      </c>
      <c r="AI230" s="91">
        <f>COUNTIF($A$112:$G$112,"26")</f>
        <v>0</v>
      </c>
      <c r="AJ230" s="91">
        <f>COUNTIF($A$115:$G$115,"26")</f>
        <v>0</v>
      </c>
      <c r="AK230" s="91">
        <f>COUNTIF($A$118:$G$118,"26")</f>
        <v>0</v>
      </c>
      <c r="AL230" s="91">
        <f>COUNTIF($A$121:$G$121,"26")</f>
        <v>0</v>
      </c>
      <c r="AM230" s="91">
        <f>COUNTIF($A$124:$G$124,"26")</f>
        <v>0</v>
      </c>
      <c r="AN230" s="91">
        <f>COUNTIF($A$127:$G$127,"26")</f>
        <v>0</v>
      </c>
      <c r="AO230" s="91">
        <f>COUNTIF($A$130:$G$130,"26")</f>
        <v>0</v>
      </c>
      <c r="AP230" s="91">
        <f>COUNTIF($A$133:$G$133,"26")</f>
        <v>0</v>
      </c>
      <c r="AQ230" s="91">
        <f>COUNTIF($A$136:$G$136,"26")</f>
        <v>0</v>
      </c>
      <c r="AR230" s="91">
        <f>COUNTIF($A$139:$G$139,"26")</f>
        <v>0</v>
      </c>
      <c r="AS230" s="91">
        <f>COUNTIF($A$142:$G$142,"26")</f>
        <v>0</v>
      </c>
      <c r="AT230" s="91">
        <f>COUNTIF($A$145:$G$145,"26")</f>
        <v>0</v>
      </c>
      <c r="AU230" s="91">
        <f>COUNTIF($A$148:$G$148,"26")</f>
        <v>0</v>
      </c>
      <c r="AV230" s="91">
        <f>COUNTIF($A$151:$G$151,"26")</f>
        <v>0</v>
      </c>
      <c r="AW230" s="91">
        <f>COUNTIF($A$154:$G$154,"26")</f>
        <v>0</v>
      </c>
      <c r="AX230" s="91">
        <f>COUNTIF($A$157:$G$157,"26")</f>
        <v>0</v>
      </c>
      <c r="AY230" s="91">
        <f>COUNTIF($A$160:$G$160,"26")</f>
        <v>0</v>
      </c>
      <c r="AZ230" s="91">
        <f>COUNTIF($A$163:$G$163,"26")</f>
        <v>0</v>
      </c>
      <c r="BA230" s="91">
        <f>COUNTIF($A$166:$G$166,"26")</f>
        <v>0</v>
      </c>
      <c r="BB230" s="204">
        <f>SUM(A230:BA230)</f>
        <v>0</v>
      </c>
      <c r="BC230" s="206">
        <f>BB230/360</f>
        <v>0</v>
      </c>
    </row>
    <row r="231" spans="1:57" ht="38.25">
      <c r="A231" s="91" t="s">
        <v>2</v>
      </c>
      <c r="B231" s="91"/>
      <c r="C231" s="91"/>
      <c r="D231" s="91"/>
      <c r="E231" s="91"/>
      <c r="F231" s="91"/>
      <c r="G231" s="91"/>
      <c r="H231" s="91"/>
      <c r="I231" s="91"/>
      <c r="J231" s="91"/>
      <c r="K231" s="91"/>
      <c r="L231" s="91"/>
      <c r="M231" s="91"/>
      <c r="N231" s="91"/>
      <c r="O231" s="86"/>
      <c r="P231" s="86"/>
      <c r="Q231" s="91"/>
      <c r="R231" s="91"/>
      <c r="S231" s="91"/>
      <c r="T231" s="91"/>
      <c r="U231" s="91"/>
      <c r="V231" s="91"/>
      <c r="W231" s="91"/>
      <c r="X231" s="91"/>
      <c r="Y231" s="204"/>
      <c r="Z231" s="206"/>
      <c r="AA231" s="86"/>
      <c r="AB231" s="86"/>
      <c r="AC231" s="86"/>
      <c r="AD231" s="86"/>
      <c r="AE231" s="86"/>
      <c r="AF231" s="86"/>
      <c r="AG231" s="86"/>
      <c r="AH231" s="86"/>
      <c r="AI231" s="86"/>
      <c r="AJ231" s="86"/>
      <c r="AK231" s="86"/>
      <c r="AL231" s="86"/>
      <c r="AM231" s="86"/>
      <c r="AN231" s="86"/>
      <c r="AO231" s="86"/>
      <c r="AP231" s="86"/>
      <c r="AQ231" s="86"/>
      <c r="AR231" s="86"/>
      <c r="AS231" s="86"/>
      <c r="AT231" s="86"/>
      <c r="AU231" s="86"/>
      <c r="AV231" s="86"/>
      <c r="AW231" s="86"/>
      <c r="AX231" s="86"/>
      <c r="AY231" s="86"/>
      <c r="AZ231" s="86"/>
      <c r="BA231" s="86"/>
      <c r="BB231" s="205" t="s">
        <v>99</v>
      </c>
      <c r="BC231" s="205">
        <v>27</v>
      </c>
    </row>
    <row r="232" spans="1:57">
      <c r="A232" s="91">
        <f>COUNTIF(A10:G10,"27")</f>
        <v>0</v>
      </c>
      <c r="B232" s="91">
        <f>COUNTIF(A13:G13,"27")</f>
        <v>0</v>
      </c>
      <c r="C232" s="91">
        <f>COUNTIF(A16:G16,"27")</f>
        <v>0</v>
      </c>
      <c r="D232" s="91">
        <f>COUNTIF(A19:G19,"27")</f>
        <v>0</v>
      </c>
      <c r="E232" s="91">
        <f>COUNTIF(A22:G22,"27")</f>
        <v>0</v>
      </c>
      <c r="F232" s="91">
        <f>COUNTIF(A25:G25,"27")</f>
        <v>0</v>
      </c>
      <c r="G232" s="91">
        <f>COUNTIF(A28:G28,"27")</f>
        <v>0</v>
      </c>
      <c r="H232" s="91">
        <f>COUNTIF(A31:G31,"27")</f>
        <v>0</v>
      </c>
      <c r="I232" s="91">
        <f>COUNTIF(A34:G34,"27")</f>
        <v>0</v>
      </c>
      <c r="J232" s="91">
        <f>COUNTIF(A37:G37,"27")</f>
        <v>0</v>
      </c>
      <c r="K232" s="91">
        <f>COUNTIF(A40:G40,"27")</f>
        <v>0</v>
      </c>
      <c r="L232" s="91">
        <f>COUNTIF(A43:G43,"27")</f>
        <v>0</v>
      </c>
      <c r="M232" s="91">
        <f>COUNTIF(A46:G46,"27")</f>
        <v>0</v>
      </c>
      <c r="N232" s="91">
        <f>COUNTIF(A49:G49,"27")</f>
        <v>0</v>
      </c>
      <c r="O232" s="91">
        <f>COUNTIF($A$52:$G$52,"27")</f>
        <v>0</v>
      </c>
      <c r="P232" s="91">
        <f>COUNTIF($A$55:$G$55,"27")</f>
        <v>0</v>
      </c>
      <c r="Q232" s="91">
        <f>COUNTIF($A$58:$G$58,"27")</f>
        <v>0</v>
      </c>
      <c r="R232" s="91">
        <f>COUNTIF($A$61:$G$61,"27")</f>
        <v>0</v>
      </c>
      <c r="S232" s="91">
        <f>COUNTIF($A$64:$G$64,"27")</f>
        <v>0</v>
      </c>
      <c r="T232" s="91">
        <f>COUNTIF($A$67:$G$67,"27")</f>
        <v>0</v>
      </c>
      <c r="U232" s="91">
        <f>COUNTIF($A$70:$G$70,"27")</f>
        <v>0</v>
      </c>
      <c r="V232" s="91">
        <f>COUNTIF($A$73:$G$73,"27")</f>
        <v>0</v>
      </c>
      <c r="W232" s="91">
        <f>COUNTIF($A$76:$G$76,"27")</f>
        <v>0</v>
      </c>
      <c r="X232" s="91">
        <f>COUNTIF($A$79:$G$79,"27")</f>
        <v>0</v>
      </c>
      <c r="Y232" s="91">
        <f>COUNTIF($A$82:$G$82,"27")</f>
        <v>0</v>
      </c>
      <c r="Z232" s="91">
        <f>COUNTIF($A$85:$G$85,"27")</f>
        <v>0</v>
      </c>
      <c r="AA232" s="91">
        <f>COUNTIF($A$88:$G$88,"27")</f>
        <v>0</v>
      </c>
      <c r="AB232" s="91">
        <f>COUNTIF($A$91:$G$91,"27")</f>
        <v>0</v>
      </c>
      <c r="AC232" s="91">
        <f>COUNTIF($A$94:$G$94,"27")</f>
        <v>0</v>
      </c>
      <c r="AD232" s="91">
        <f>COUNTIF($A$97:$G$97,"27")</f>
        <v>0</v>
      </c>
      <c r="AE232" s="91">
        <f>COUNTIF($A$100:$G$100,"27")</f>
        <v>0</v>
      </c>
      <c r="AF232" s="91">
        <f>COUNTIF($A$103:$G$103,"27")</f>
        <v>0</v>
      </c>
      <c r="AG232" s="91">
        <f>COUNTIF($A$106:$G$106,"27")</f>
        <v>0</v>
      </c>
      <c r="AH232" s="91">
        <f>COUNTIF($A$109:$G$109,"27")</f>
        <v>0</v>
      </c>
      <c r="AI232" s="91">
        <f>COUNTIF($A$112:$G$112,"27")</f>
        <v>0</v>
      </c>
      <c r="AJ232" s="91">
        <f>COUNTIF($A$115:$G$115,"27")</f>
        <v>0</v>
      </c>
      <c r="AK232" s="91">
        <f>COUNTIF($A$118:$G$118,"27")</f>
        <v>0</v>
      </c>
      <c r="AL232" s="91">
        <f>COUNTIF($A$121:$G$121,"27")</f>
        <v>0</v>
      </c>
      <c r="AM232" s="91">
        <f>COUNTIF($A$124:$G$124,"27")</f>
        <v>0</v>
      </c>
      <c r="AN232" s="91">
        <f>COUNTIF($A$127:$G$127,"27")</f>
        <v>0</v>
      </c>
      <c r="AO232" s="91">
        <f>COUNTIF($A$130:$G$130,"27")</f>
        <v>0</v>
      </c>
      <c r="AP232" s="91">
        <f>COUNTIF($A$133:$G$133,"27")</f>
        <v>0</v>
      </c>
      <c r="AQ232" s="91">
        <f>COUNTIF($A$136:$G$136,"27")</f>
        <v>0</v>
      </c>
      <c r="AR232" s="91">
        <f>COUNTIF($A$139:$G$139,"27")</f>
        <v>0</v>
      </c>
      <c r="AS232" s="91">
        <f>COUNTIF($A$142:$G$142,"27")</f>
        <v>0</v>
      </c>
      <c r="AT232" s="91">
        <f>COUNTIF($A$145:$G$145,"27")</f>
        <v>0</v>
      </c>
      <c r="AU232" s="91">
        <f>COUNTIF($A$148:$G$148,"27")</f>
        <v>0</v>
      </c>
      <c r="AV232" s="91">
        <f>COUNTIF($A$151:$G$151,"27")</f>
        <v>0</v>
      </c>
      <c r="AW232" s="91">
        <f>COUNTIF($A$154:$G$154,"27")</f>
        <v>0</v>
      </c>
      <c r="AX232" s="91">
        <f>COUNTIF($A$157:$G$157,"27")</f>
        <v>0</v>
      </c>
      <c r="AY232" s="91">
        <f>COUNTIF($A$160:$G$160,"27")</f>
        <v>0</v>
      </c>
      <c r="AZ232" s="91">
        <f>COUNTIF($A$163:$G$163,"27")</f>
        <v>0</v>
      </c>
      <c r="BA232" s="91">
        <f>COUNTIF($A$166:$G$166,"27")</f>
        <v>0</v>
      </c>
      <c r="BB232" s="204">
        <f>SUM(A232:BA232)</f>
        <v>0</v>
      </c>
      <c r="BC232" s="206">
        <f>BB232/360</f>
        <v>0</v>
      </c>
    </row>
    <row r="233" spans="1:57" ht="38.25">
      <c r="A233" s="91" t="s">
        <v>3</v>
      </c>
      <c r="B233" s="91"/>
      <c r="C233" s="91"/>
      <c r="D233" s="91"/>
      <c r="E233" s="91"/>
      <c r="F233" s="91"/>
      <c r="G233" s="91"/>
      <c r="H233" s="91"/>
      <c r="I233" s="91"/>
      <c r="J233" s="91"/>
      <c r="K233" s="91"/>
      <c r="L233" s="91"/>
      <c r="M233" s="91"/>
      <c r="N233" s="91"/>
      <c r="O233" s="86"/>
      <c r="P233" s="86"/>
      <c r="Q233" s="86"/>
      <c r="R233" s="86"/>
      <c r="S233" s="86"/>
      <c r="T233" s="86"/>
      <c r="U233" s="86"/>
      <c r="V233" s="86"/>
      <c r="W233" s="86"/>
      <c r="X233" s="86"/>
      <c r="Y233" s="86"/>
      <c r="Z233" s="86"/>
      <c r="AA233" s="86"/>
      <c r="AB233" s="86"/>
      <c r="AC233" s="86"/>
      <c r="AD233" s="86"/>
      <c r="AE233" s="86"/>
      <c r="AF233" s="86"/>
      <c r="AG233" s="86"/>
      <c r="AH233" s="86"/>
      <c r="AI233" s="86"/>
      <c r="AJ233" s="86"/>
      <c r="AK233" s="86"/>
      <c r="AL233" s="86"/>
      <c r="AM233" s="86"/>
      <c r="AN233" s="86"/>
      <c r="AO233" s="86"/>
      <c r="AP233" s="86"/>
      <c r="AQ233" s="86"/>
      <c r="AR233" s="86"/>
      <c r="AS233" s="86"/>
      <c r="AT233" s="86"/>
      <c r="AU233" s="86"/>
      <c r="AV233" s="86"/>
      <c r="AW233" s="86"/>
      <c r="AX233" s="86"/>
      <c r="AY233" s="86"/>
      <c r="AZ233" s="86"/>
      <c r="BA233" s="86"/>
      <c r="BB233" s="205" t="s">
        <v>100</v>
      </c>
      <c r="BC233" s="205">
        <v>28</v>
      </c>
    </row>
    <row r="234" spans="1:57">
      <c r="A234" s="91">
        <f>COUNTIF(A10:G10,"28")</f>
        <v>0</v>
      </c>
      <c r="B234" s="91">
        <f>COUNTIF(A13:G13,"28")</f>
        <v>0</v>
      </c>
      <c r="C234" s="91">
        <f>COUNTIF(A16:G16,"28")</f>
        <v>0</v>
      </c>
      <c r="D234" s="91">
        <f>COUNTIF(A19:G19,"28")</f>
        <v>0</v>
      </c>
      <c r="E234" s="91">
        <f>COUNTIF(A22:G22,"28")</f>
        <v>0</v>
      </c>
      <c r="F234" s="91">
        <f>COUNTIF(A25:G25,"28")</f>
        <v>0</v>
      </c>
      <c r="G234" s="91">
        <f>COUNTIF(A28:G28,"28")</f>
        <v>0</v>
      </c>
      <c r="H234" s="91">
        <f>COUNTIF(A31:G31,"28")</f>
        <v>0</v>
      </c>
      <c r="I234" s="91">
        <f>COUNTIF(A34:G34,"28")</f>
        <v>0</v>
      </c>
      <c r="J234" s="91">
        <f>COUNTIF(A37:G37,"28")</f>
        <v>0</v>
      </c>
      <c r="K234" s="91">
        <f>COUNTIF(A40:G40,"28")</f>
        <v>0</v>
      </c>
      <c r="L234" s="91">
        <f>COUNTIF(A43:G43,"28")</f>
        <v>0</v>
      </c>
      <c r="M234" s="91">
        <f>COUNTIF(A46:G46,"28")</f>
        <v>0</v>
      </c>
      <c r="N234" s="91">
        <f>COUNTIF(A49:G49,"28")</f>
        <v>0</v>
      </c>
      <c r="O234" s="91">
        <f>COUNTIF($A$52:$G$52,"28")</f>
        <v>0</v>
      </c>
      <c r="P234" s="91">
        <f>COUNTIF($A$55:$G$55,"28")</f>
        <v>0</v>
      </c>
      <c r="Q234" s="91">
        <f>COUNTIF($A$58:$G$58,"28")</f>
        <v>0</v>
      </c>
      <c r="R234" s="91">
        <f>COUNTIF($A$61:$G$61,"28")</f>
        <v>0</v>
      </c>
      <c r="S234" s="91">
        <f>COUNTIF($A$64:$G$64,"28")</f>
        <v>0</v>
      </c>
      <c r="T234" s="91">
        <f>COUNTIF($A$67:$G$67,"28")</f>
        <v>0</v>
      </c>
      <c r="U234" s="91">
        <f>COUNTIF($A$70:$G$70,"28")</f>
        <v>0</v>
      </c>
      <c r="V234" s="91">
        <f>COUNTIF($A$73:$G$73,"28")</f>
        <v>0</v>
      </c>
      <c r="W234" s="91">
        <f>COUNTIF($A$76:$G$76,"28")</f>
        <v>0</v>
      </c>
      <c r="X234" s="91">
        <f>COUNTIF($A$79:$G$79,"28")</f>
        <v>0</v>
      </c>
      <c r="Y234" s="91">
        <f>COUNTIF($A$82:$G$82,"28")</f>
        <v>0</v>
      </c>
      <c r="Z234" s="91">
        <f>COUNTIF($A$85:$G$85,"28")</f>
        <v>0</v>
      </c>
      <c r="AA234" s="91">
        <f>COUNTIF($A$88:$G$88,"28")</f>
        <v>0</v>
      </c>
      <c r="AB234" s="91">
        <f>COUNTIF($A$91:$G$91,"28")</f>
        <v>0</v>
      </c>
      <c r="AC234" s="91">
        <f>COUNTIF($A$94:$G$94,"28")</f>
        <v>0</v>
      </c>
      <c r="AD234" s="91">
        <f>COUNTIF($A$97:$G$97,"28")</f>
        <v>0</v>
      </c>
      <c r="AE234" s="91">
        <f>COUNTIF($A$100:$G$100,"28")</f>
        <v>0</v>
      </c>
      <c r="AF234" s="91">
        <f>COUNTIF($A$103:$G$103,"28")</f>
        <v>0</v>
      </c>
      <c r="AG234" s="91">
        <f>COUNTIF($A$106:$G$106,"28")</f>
        <v>0</v>
      </c>
      <c r="AH234" s="91">
        <f>COUNTIF($A$109:$G$109,"28")</f>
        <v>0</v>
      </c>
      <c r="AI234" s="91">
        <f>COUNTIF($A$112:$G$112,"28")</f>
        <v>0</v>
      </c>
      <c r="AJ234" s="91">
        <f>COUNTIF($A$115:$G$115,"28")</f>
        <v>0</v>
      </c>
      <c r="AK234" s="91">
        <f>COUNTIF($A$118:$G$118,"28")</f>
        <v>0</v>
      </c>
      <c r="AL234" s="91">
        <f>COUNTIF($A$121:$G$121,"28")</f>
        <v>0</v>
      </c>
      <c r="AM234" s="91">
        <f>COUNTIF($A$124:$G$124,"28")</f>
        <v>0</v>
      </c>
      <c r="AN234" s="91">
        <f>COUNTIF($A$127:$G$127,"28")</f>
        <v>0</v>
      </c>
      <c r="AO234" s="91">
        <f>COUNTIF($A$130:$G$130,"28")</f>
        <v>0</v>
      </c>
      <c r="AP234" s="91">
        <f>COUNTIF($A$133:$G$133,"28")</f>
        <v>0</v>
      </c>
      <c r="AQ234" s="91">
        <f>COUNTIF($A$136:$G$136,"28")</f>
        <v>0</v>
      </c>
      <c r="AR234" s="91">
        <f>COUNTIF($A$139:$G$139,"28")</f>
        <v>0</v>
      </c>
      <c r="AS234" s="91">
        <f>COUNTIF($A$142:$G$142,"28")</f>
        <v>0</v>
      </c>
      <c r="AT234" s="91">
        <f>COUNTIF($A$145:$G$145,"28")</f>
        <v>0</v>
      </c>
      <c r="AU234" s="91">
        <f>COUNTIF($A$148:$G$148,"28")</f>
        <v>0</v>
      </c>
      <c r="AV234" s="91">
        <f>COUNTIF($A$151:$G$151,"28")</f>
        <v>0</v>
      </c>
      <c r="AW234" s="91">
        <f>COUNTIF($A$154:$G$154,"28")</f>
        <v>0</v>
      </c>
      <c r="AX234" s="91">
        <f>COUNTIF($A$157:$G$157,"28")</f>
        <v>0</v>
      </c>
      <c r="AY234" s="91">
        <f>COUNTIF($A$160:$G$160,"28")</f>
        <v>0</v>
      </c>
      <c r="AZ234" s="91">
        <f>COUNTIF($A$163:$G$163,"28")</f>
        <v>0</v>
      </c>
      <c r="BA234" s="91">
        <f>COUNTIF($A$166:$G$166,"28")</f>
        <v>0</v>
      </c>
      <c r="BB234" s="204">
        <f>SUM(A234:BA234)</f>
        <v>0</v>
      </c>
      <c r="BC234" s="206">
        <f>BB234/360</f>
        <v>0</v>
      </c>
    </row>
    <row r="235" spans="1:57" ht="38.25">
      <c r="A235" s="91" t="s">
        <v>4</v>
      </c>
      <c r="B235" s="91"/>
      <c r="C235" s="91"/>
      <c r="D235" s="91"/>
      <c r="E235" s="91"/>
      <c r="F235" s="91"/>
      <c r="G235" s="91"/>
      <c r="H235" s="91"/>
      <c r="I235" s="91"/>
      <c r="J235" s="91"/>
      <c r="K235" s="91"/>
      <c r="L235" s="91"/>
      <c r="M235" s="91"/>
      <c r="N235" s="91"/>
      <c r="O235" s="86"/>
      <c r="P235" s="86"/>
      <c r="Q235" s="86"/>
      <c r="R235" s="86"/>
      <c r="S235" s="86"/>
      <c r="T235" s="86"/>
      <c r="U235" s="86"/>
      <c r="V235" s="86"/>
      <c r="W235" s="86"/>
      <c r="X235" s="86"/>
      <c r="Y235" s="86"/>
      <c r="Z235" s="86"/>
      <c r="AA235" s="86"/>
      <c r="AB235" s="86"/>
      <c r="AC235" s="86"/>
      <c r="AD235" s="86"/>
      <c r="AE235" s="86"/>
      <c r="AF235" s="86"/>
      <c r="AG235" s="86"/>
      <c r="AH235" s="86"/>
      <c r="AI235" s="86"/>
      <c r="AJ235" s="86"/>
      <c r="AK235" s="86"/>
      <c r="AL235" s="86"/>
      <c r="AM235" s="86"/>
      <c r="AN235" s="86"/>
      <c r="AO235" s="86"/>
      <c r="AP235" s="86"/>
      <c r="AQ235" s="86"/>
      <c r="AR235" s="86"/>
      <c r="AS235" s="86"/>
      <c r="AT235" s="86"/>
      <c r="AU235" s="86"/>
      <c r="AV235" s="86"/>
      <c r="AW235" s="86"/>
      <c r="AX235" s="86"/>
      <c r="AY235" s="86"/>
      <c r="AZ235" s="86"/>
      <c r="BA235" s="86"/>
      <c r="BB235" s="205" t="s">
        <v>101</v>
      </c>
      <c r="BC235" s="205">
        <v>29</v>
      </c>
    </row>
    <row r="236" spans="1:57">
      <c r="A236" s="91">
        <f>COUNTIF(A10:G10,"29")</f>
        <v>0</v>
      </c>
      <c r="B236" s="91">
        <f>COUNTIF(A13:G13,"29")</f>
        <v>0</v>
      </c>
      <c r="C236" s="91">
        <f>COUNTIF(A16:G16,"29")</f>
        <v>0</v>
      </c>
      <c r="D236" s="91">
        <f>COUNTIF(A19:G19,"29")</f>
        <v>0</v>
      </c>
      <c r="E236" s="91">
        <f>COUNTIF(A22:G22,"29")</f>
        <v>0</v>
      </c>
      <c r="F236" s="91">
        <f>COUNTIF(A25:G25,"29")</f>
        <v>0</v>
      </c>
      <c r="G236" s="91">
        <f>COUNTIF(A28:G28,"29")</f>
        <v>0</v>
      </c>
      <c r="H236" s="91">
        <f>COUNTIF(A31:G31,"29")</f>
        <v>0</v>
      </c>
      <c r="I236" s="91">
        <f>COUNTIF(A34:G34,"29")</f>
        <v>0</v>
      </c>
      <c r="J236" s="91">
        <f>COUNTIF(A37:G37,"29")</f>
        <v>0</v>
      </c>
      <c r="K236" s="91">
        <f>COUNTIF(A40:G40,"29")</f>
        <v>0</v>
      </c>
      <c r="L236" s="91">
        <f>COUNTIF(A43:G43,"29")</f>
        <v>0</v>
      </c>
      <c r="M236" s="91">
        <f>COUNTIF(A46:G46,"29")</f>
        <v>0</v>
      </c>
      <c r="N236" s="91">
        <f>COUNTIF(A49:G49,"29")</f>
        <v>0</v>
      </c>
      <c r="O236" s="91">
        <f>COUNTIF($A$52:$G$52,"29")</f>
        <v>0</v>
      </c>
      <c r="P236" s="91">
        <f>COUNTIF($A$55:$G$55,"29")</f>
        <v>0</v>
      </c>
      <c r="Q236" s="91">
        <f>COUNTIF($A$58:$G$58,"29")</f>
        <v>0</v>
      </c>
      <c r="R236" s="91">
        <f>COUNTIF($A$61:$G$61,"29")</f>
        <v>0</v>
      </c>
      <c r="S236" s="91">
        <f>COUNTIF($A$64:$G$64,"29")</f>
        <v>0</v>
      </c>
      <c r="T236" s="91">
        <f>COUNTIF($A$67:$G$67,"29")</f>
        <v>0</v>
      </c>
      <c r="U236" s="91">
        <f>COUNTIF($A$70:$G$70,"29")</f>
        <v>0</v>
      </c>
      <c r="V236" s="91">
        <f>COUNTIF($A$73:$G$73,"29")</f>
        <v>0</v>
      </c>
      <c r="W236" s="91">
        <f>COUNTIF($A$76:$G$76,"29")</f>
        <v>0</v>
      </c>
      <c r="X236" s="91">
        <f>COUNTIF($A$79:$G$79,"29")</f>
        <v>0</v>
      </c>
      <c r="Y236" s="91">
        <f>COUNTIF($A$82:$G$82,"29")</f>
        <v>0</v>
      </c>
      <c r="Z236" s="91">
        <f>COUNTIF($A$85:$G$85,"29")</f>
        <v>0</v>
      </c>
      <c r="AA236" s="91">
        <f>COUNTIF($A$88:$G$88,"29")</f>
        <v>0</v>
      </c>
      <c r="AB236" s="91">
        <f>COUNTIF($A$91:$G$91,"29")</f>
        <v>0</v>
      </c>
      <c r="AC236" s="91">
        <f>COUNTIF($A$94:$G$94,"29")</f>
        <v>0</v>
      </c>
      <c r="AD236" s="91">
        <f>COUNTIF($A$97:$G$97,"29")</f>
        <v>0</v>
      </c>
      <c r="AE236" s="91">
        <f>COUNTIF($A$100:$G$100,"29")</f>
        <v>0</v>
      </c>
      <c r="AF236" s="91">
        <f>COUNTIF($A$103:$G$103,"29")</f>
        <v>0</v>
      </c>
      <c r="AG236" s="91">
        <f>COUNTIF($A$106:$G$106,"29")</f>
        <v>0</v>
      </c>
      <c r="AH236" s="91">
        <f>COUNTIF($A$109:$G$109,"29")</f>
        <v>0</v>
      </c>
      <c r="AI236" s="91">
        <f>COUNTIF($A$112:$G$112,"29")</f>
        <v>0</v>
      </c>
      <c r="AJ236" s="91">
        <f>COUNTIF($A$115:$G$115,"29")</f>
        <v>0</v>
      </c>
      <c r="AK236" s="91">
        <f>COUNTIF($A$118:$G$118,"29")</f>
        <v>0</v>
      </c>
      <c r="AL236" s="91">
        <f>COUNTIF($A$121:$G$121,"29")</f>
        <v>0</v>
      </c>
      <c r="AM236" s="91">
        <f>COUNTIF($A$124:$G$124,"29")</f>
        <v>0</v>
      </c>
      <c r="AN236" s="91">
        <f>COUNTIF($A$127:$G$127,"29")</f>
        <v>0</v>
      </c>
      <c r="AO236" s="91">
        <f>COUNTIF($A$130:$G$130,"29")</f>
        <v>0</v>
      </c>
      <c r="AP236" s="91">
        <f>COUNTIF($A$133:$G$133,"29")</f>
        <v>0</v>
      </c>
      <c r="AQ236" s="91">
        <f>COUNTIF($A$136:$G$136,"29")</f>
        <v>0</v>
      </c>
      <c r="AR236" s="91">
        <f>COUNTIF($A$139:$G$139,"29")</f>
        <v>0</v>
      </c>
      <c r="AS236" s="91">
        <f>COUNTIF($A$142:$G$142,"29")</f>
        <v>0</v>
      </c>
      <c r="AT236" s="91">
        <f>COUNTIF($A$145:$G$145,"29")</f>
        <v>0</v>
      </c>
      <c r="AU236" s="91">
        <f>COUNTIF($A$148:$G$148,"29")</f>
        <v>0</v>
      </c>
      <c r="AV236" s="91">
        <f>COUNTIF($A$151:$G$151,"29")</f>
        <v>0</v>
      </c>
      <c r="AW236" s="91">
        <f>COUNTIF($A$154:$G$154,"29")</f>
        <v>0</v>
      </c>
      <c r="AX236" s="91">
        <f>COUNTIF($A$157:$G$157,"29")</f>
        <v>0</v>
      </c>
      <c r="AY236" s="91">
        <f>COUNTIF($A$160:$G$160,"29")</f>
        <v>0</v>
      </c>
      <c r="AZ236" s="91">
        <f>COUNTIF($A$163:$G$163,"29")</f>
        <v>0</v>
      </c>
      <c r="BA236" s="91">
        <f>COUNTIF($A$166:$G$166,"29")</f>
        <v>0</v>
      </c>
      <c r="BB236" s="204">
        <f>SUM(A236:BA236)</f>
        <v>0</v>
      </c>
      <c r="BC236" s="206">
        <f>BB236/360</f>
        <v>0</v>
      </c>
    </row>
    <row r="237" spans="1:57" ht="38.25">
      <c r="A237" s="91" t="s">
        <v>5</v>
      </c>
      <c r="B237" s="91"/>
      <c r="C237" s="91"/>
      <c r="D237" s="91"/>
      <c r="E237" s="91"/>
      <c r="F237" s="91"/>
      <c r="G237" s="91"/>
      <c r="H237" s="91"/>
      <c r="I237" s="91"/>
      <c r="J237" s="91"/>
      <c r="K237" s="91"/>
      <c r="L237" s="91"/>
      <c r="M237" s="91"/>
      <c r="N237" s="91"/>
      <c r="O237" s="86"/>
      <c r="P237" s="86"/>
      <c r="Q237" s="86"/>
      <c r="R237" s="86"/>
      <c r="S237" s="86"/>
      <c r="T237" s="86"/>
      <c r="U237" s="86"/>
      <c r="V237" s="86"/>
      <c r="W237" s="86"/>
      <c r="X237" s="86"/>
      <c r="Y237" s="86"/>
      <c r="Z237" s="86"/>
      <c r="AA237" s="86"/>
      <c r="AB237" s="86"/>
      <c r="AC237" s="86"/>
      <c r="AD237" s="86"/>
      <c r="AE237" s="86"/>
      <c r="AF237" s="86"/>
      <c r="AG237" s="86"/>
      <c r="AH237" s="86"/>
      <c r="AI237" s="86"/>
      <c r="AJ237" s="86"/>
      <c r="AK237" s="86"/>
      <c r="AL237" s="86"/>
      <c r="AM237" s="86"/>
      <c r="AN237" s="86"/>
      <c r="AO237" s="86"/>
      <c r="AP237" s="86"/>
      <c r="AQ237" s="86"/>
      <c r="AR237" s="86"/>
      <c r="AS237" s="86"/>
      <c r="AT237" s="86"/>
      <c r="AU237" s="86"/>
      <c r="AV237" s="86"/>
      <c r="AW237" s="86"/>
      <c r="AX237" s="86"/>
      <c r="AY237" s="86"/>
      <c r="AZ237" s="86"/>
      <c r="BA237" s="86"/>
      <c r="BB237" s="205" t="s">
        <v>57</v>
      </c>
      <c r="BC237" s="205">
        <v>30</v>
      </c>
    </row>
    <row r="238" spans="1:57">
      <c r="A238" s="91">
        <f>COUNTIF(A10:G10,"30")</f>
        <v>0</v>
      </c>
      <c r="B238" s="91">
        <f>COUNTIF(A13:G13,"30")</f>
        <v>0</v>
      </c>
      <c r="C238" s="91">
        <f>COUNTIF(A16:G16,"30")</f>
        <v>0</v>
      </c>
      <c r="D238" s="91">
        <f>COUNTIF(A19:G19,"30")</f>
        <v>0</v>
      </c>
      <c r="E238" s="91">
        <f>COUNTIF(A22:G22,"30")</f>
        <v>0</v>
      </c>
      <c r="F238" s="91">
        <f>COUNTIF(A25:G25,"30")</f>
        <v>0</v>
      </c>
      <c r="G238" s="91">
        <f>COUNTIF(A28:G28,"30")</f>
        <v>0</v>
      </c>
      <c r="H238" s="91">
        <f>COUNTIF(A31:G31,"30")</f>
        <v>0</v>
      </c>
      <c r="I238" s="91">
        <f>COUNTIF(A34:G34,"30")</f>
        <v>0</v>
      </c>
      <c r="J238" s="91">
        <f>COUNTIF(A37:G37,"30")</f>
        <v>0</v>
      </c>
      <c r="K238" s="91">
        <f>COUNTIF(A40:G40,"30")</f>
        <v>0</v>
      </c>
      <c r="L238" s="91">
        <f>COUNTIF(A43:G43,"30")</f>
        <v>0</v>
      </c>
      <c r="M238" s="91">
        <f>COUNTIF(A46:G46,"30")</f>
        <v>0</v>
      </c>
      <c r="N238" s="91">
        <f>COUNTIF(A49:G49,"30")</f>
        <v>0</v>
      </c>
      <c r="O238" s="91">
        <f>COUNTIF($A$52:$G$52,"30")</f>
        <v>0</v>
      </c>
      <c r="P238" s="91">
        <f>COUNTIF($A$55:$G$55,"30")</f>
        <v>0</v>
      </c>
      <c r="Q238" s="91">
        <f>COUNTIF($A$58:$G$58,"30")</f>
        <v>0</v>
      </c>
      <c r="R238" s="91">
        <f>COUNTIF($A$61:$G$61,"30")</f>
        <v>0</v>
      </c>
      <c r="S238" s="91">
        <f>COUNTIF($A$64:$G$64,"30")</f>
        <v>0</v>
      </c>
      <c r="T238" s="91">
        <f>COUNTIF($A$67:$G$67,"30")</f>
        <v>0</v>
      </c>
      <c r="U238" s="91">
        <f>COUNTIF($A$70:$G$70,"30")</f>
        <v>0</v>
      </c>
      <c r="V238" s="91">
        <f>COUNTIF($A$73:$G$73,"30")</f>
        <v>0</v>
      </c>
      <c r="W238" s="91">
        <f>COUNTIF($A$76:$G$76,"30")</f>
        <v>0</v>
      </c>
      <c r="X238" s="91">
        <f>COUNTIF($A$79:$G$79,"30")</f>
        <v>0</v>
      </c>
      <c r="Y238" s="91">
        <f>COUNTIF($A$82:$G$82,"30")</f>
        <v>0</v>
      </c>
      <c r="Z238" s="91">
        <f>COUNTIF($A$85:$G$85,"30")</f>
        <v>0</v>
      </c>
      <c r="AA238" s="91">
        <f>COUNTIF($A$88:$G$88,"30")</f>
        <v>0</v>
      </c>
      <c r="AB238" s="91">
        <f>COUNTIF($A$91:$G$91,"30")</f>
        <v>0</v>
      </c>
      <c r="AC238" s="91">
        <f>COUNTIF($A$94:$G$94,"30")</f>
        <v>0</v>
      </c>
      <c r="AD238" s="91">
        <f>COUNTIF($A$97:$G$97,"30")</f>
        <v>0</v>
      </c>
      <c r="AE238" s="91">
        <f>COUNTIF($A$100:$G$100,"30")</f>
        <v>0</v>
      </c>
      <c r="AF238" s="91">
        <f>COUNTIF($A$103:$G$103,"30")</f>
        <v>0</v>
      </c>
      <c r="AG238" s="91">
        <f>COUNTIF($A$106:$G$106,"30")</f>
        <v>0</v>
      </c>
      <c r="AH238" s="91">
        <f>COUNTIF($A$109:$G$109,"30")</f>
        <v>0</v>
      </c>
      <c r="AI238" s="91">
        <f>COUNTIF($A$112:$G$112,"30")</f>
        <v>0</v>
      </c>
      <c r="AJ238" s="91">
        <f>COUNTIF($A$115:$G$115,"30")</f>
        <v>0</v>
      </c>
      <c r="AK238" s="91">
        <f>COUNTIF($A$118:$G$118,"30")</f>
        <v>0</v>
      </c>
      <c r="AL238" s="91">
        <f>COUNTIF($A$121:$G$121,"30")</f>
        <v>0</v>
      </c>
      <c r="AM238" s="91">
        <f>COUNTIF($A$124:$G$124,"30")</f>
        <v>0</v>
      </c>
      <c r="AN238" s="91">
        <f>COUNTIF($A$127:$G$127,"30")</f>
        <v>0</v>
      </c>
      <c r="AO238" s="91">
        <f>COUNTIF($A$130:$G$130,"30")</f>
        <v>0</v>
      </c>
      <c r="AP238" s="91">
        <f>COUNTIF($A$133:$G$133,"30")</f>
        <v>0</v>
      </c>
      <c r="AQ238" s="91">
        <f>COUNTIF($A$136:$G$136,"30")</f>
        <v>0</v>
      </c>
      <c r="AR238" s="91">
        <f>COUNTIF($A$139:$G$139,"30")</f>
        <v>0</v>
      </c>
      <c r="AS238" s="91">
        <f>COUNTIF($A$142:$G$142,"30")</f>
        <v>0</v>
      </c>
      <c r="AT238" s="91">
        <f>COUNTIF($A$145:$G$145,"30")</f>
        <v>0</v>
      </c>
      <c r="AU238" s="91">
        <f>COUNTIF($A$148:$G$148,"30")</f>
        <v>0</v>
      </c>
      <c r="AV238" s="91">
        <f>COUNTIF($A$151:$G$151,"30")</f>
        <v>0</v>
      </c>
      <c r="AW238" s="91">
        <f>COUNTIF($A$154:$G$154,"30")</f>
        <v>0</v>
      </c>
      <c r="AX238" s="91">
        <f>COUNTIF($A$157:$G$157,"30")</f>
        <v>0</v>
      </c>
      <c r="AY238" s="91">
        <f>COUNTIF($A$160:$G$160,"30")</f>
        <v>0</v>
      </c>
      <c r="AZ238" s="91">
        <f>COUNTIF($A$163:$G$163,"30")</f>
        <v>0</v>
      </c>
      <c r="BA238" s="91">
        <f>COUNTIF($A$166:$G$166,"30")</f>
        <v>0</v>
      </c>
      <c r="BB238" s="204">
        <f>SUM(A238:BA238)</f>
        <v>0</v>
      </c>
      <c r="BC238" s="206">
        <f>BB238/360</f>
        <v>0</v>
      </c>
    </row>
    <row r="239" spans="1:57" ht="38.25">
      <c r="A239" s="91" t="s">
        <v>6</v>
      </c>
      <c r="B239" s="91"/>
      <c r="C239" s="91"/>
      <c r="D239" s="91"/>
      <c r="E239" s="91"/>
      <c r="F239" s="91"/>
      <c r="G239" s="91"/>
      <c r="H239" s="91"/>
      <c r="I239" s="91"/>
      <c r="J239" s="91"/>
      <c r="K239" s="91"/>
      <c r="L239" s="91"/>
      <c r="M239" s="91"/>
      <c r="N239" s="91"/>
      <c r="O239" s="86"/>
      <c r="P239" s="86"/>
      <c r="Q239" s="86"/>
      <c r="R239" s="86"/>
      <c r="S239" s="86"/>
      <c r="T239" s="86"/>
      <c r="U239" s="86"/>
      <c r="V239" s="86"/>
      <c r="W239" s="86"/>
      <c r="X239" s="86"/>
      <c r="Y239" s="86"/>
      <c r="Z239" s="86"/>
      <c r="AA239" s="86"/>
      <c r="AB239" s="86"/>
      <c r="AC239" s="86"/>
      <c r="AD239" s="86"/>
      <c r="AE239" s="86"/>
      <c r="AF239" s="86"/>
      <c r="AG239" s="86"/>
      <c r="AH239" s="86"/>
      <c r="AI239" s="86"/>
      <c r="AJ239" s="86"/>
      <c r="AK239" s="86"/>
      <c r="AL239" s="86"/>
      <c r="AM239" s="86"/>
      <c r="AN239" s="86"/>
      <c r="AO239" s="86"/>
      <c r="AP239" s="86"/>
      <c r="AQ239" s="86"/>
      <c r="AR239" s="86"/>
      <c r="AS239" s="86"/>
      <c r="AT239" s="86"/>
      <c r="AU239" s="86"/>
      <c r="AV239" s="86"/>
      <c r="AW239" s="86"/>
      <c r="AX239" s="86"/>
      <c r="AY239" s="86"/>
      <c r="AZ239" s="86"/>
      <c r="BA239" s="86"/>
      <c r="BB239" s="205" t="s">
        <v>58</v>
      </c>
      <c r="BC239" s="205">
        <v>31</v>
      </c>
    </row>
    <row r="240" spans="1:57">
      <c r="A240" s="91">
        <f>COUNTIF(A10:G10,"31")</f>
        <v>0</v>
      </c>
      <c r="B240" s="91">
        <f>COUNTIF(A13:G13,"31")</f>
        <v>0</v>
      </c>
      <c r="C240" s="91">
        <f>COUNTIF(A16:G16,"31")</f>
        <v>0</v>
      </c>
      <c r="D240" s="91">
        <f>COUNTIF(A19:G19,"31")</f>
        <v>0</v>
      </c>
      <c r="E240" s="91">
        <f>COUNTIF(A22:G22,"31")</f>
        <v>0</v>
      </c>
      <c r="F240" s="91">
        <f>COUNTIF(A25:G25,"31")</f>
        <v>0</v>
      </c>
      <c r="G240" s="91">
        <f>COUNTIF(A28:G28,"31")</f>
        <v>0</v>
      </c>
      <c r="H240" s="91">
        <f>COUNTIF(A31:G31,"31")</f>
        <v>0</v>
      </c>
      <c r="I240" s="91">
        <f>COUNTIF(A34:G34,"31")</f>
        <v>0</v>
      </c>
      <c r="J240" s="91">
        <f>COUNTIF(A37:G37,"31")</f>
        <v>0</v>
      </c>
      <c r="K240" s="91">
        <f>COUNTIF(A40:G40,"31")</f>
        <v>0</v>
      </c>
      <c r="L240" s="91">
        <f>COUNTIF(A43:G43,"31")</f>
        <v>0</v>
      </c>
      <c r="M240" s="91">
        <f>COUNTIF(A46:G46,"31")</f>
        <v>0</v>
      </c>
      <c r="N240" s="91">
        <f>COUNTIF(A49:G49,"31")</f>
        <v>0</v>
      </c>
      <c r="O240" s="91">
        <f>COUNTIF($A$52:$G$52,"31")</f>
        <v>0</v>
      </c>
      <c r="P240" s="91">
        <f>COUNTIF($A$55:$G$55,"31")</f>
        <v>0</v>
      </c>
      <c r="Q240" s="91">
        <f>COUNTIF($A$58:$G$58,"31")</f>
        <v>0</v>
      </c>
      <c r="R240" s="91">
        <f>COUNTIF($A$61:$G$61,"31")</f>
        <v>0</v>
      </c>
      <c r="S240" s="91">
        <f>COUNTIF($A$64:$G$64,"31")</f>
        <v>0</v>
      </c>
      <c r="T240" s="91">
        <f>COUNTIF($A$67:$G$67,"31")</f>
        <v>0</v>
      </c>
      <c r="U240" s="91">
        <f>COUNTIF($A$70:$G$70,"31")</f>
        <v>0</v>
      </c>
      <c r="V240" s="91">
        <f>COUNTIF($A$73:$G$73,"31")</f>
        <v>0</v>
      </c>
      <c r="W240" s="91">
        <f>COUNTIF($A$76:$G$76,"31")</f>
        <v>0</v>
      </c>
      <c r="X240" s="91">
        <f>COUNTIF($A$79:$G$79,"31")</f>
        <v>0</v>
      </c>
      <c r="Y240" s="91">
        <f>COUNTIF($A$82:$G$82,"31")</f>
        <v>0</v>
      </c>
      <c r="Z240" s="91">
        <f>COUNTIF($A$85:$G$85,"31")</f>
        <v>0</v>
      </c>
      <c r="AA240" s="91">
        <f>COUNTIF($A$88:$G$88,"31")</f>
        <v>0</v>
      </c>
      <c r="AB240" s="91">
        <f>COUNTIF($A$91:$G$91,"31")</f>
        <v>0</v>
      </c>
      <c r="AC240" s="91">
        <f>COUNTIF($A$94:$G$94,"31")</f>
        <v>0</v>
      </c>
      <c r="AD240" s="91">
        <f>COUNTIF($A$97:$G$97,"31")</f>
        <v>0</v>
      </c>
      <c r="AE240" s="91">
        <f>COUNTIF($A$100:$G$100,"31")</f>
        <v>0</v>
      </c>
      <c r="AF240" s="91">
        <f>COUNTIF($A$103:$G$103,"31")</f>
        <v>0</v>
      </c>
      <c r="AG240" s="91">
        <f>COUNTIF($A$106:$G$106,"31")</f>
        <v>0</v>
      </c>
      <c r="AH240" s="91">
        <f>COUNTIF($A$109:$G$109,"31")</f>
        <v>0</v>
      </c>
      <c r="AI240" s="91">
        <f>COUNTIF($A$112:$G$112,"31")</f>
        <v>0</v>
      </c>
      <c r="AJ240" s="91">
        <f>COUNTIF($A$115:$G$115,"31")</f>
        <v>0</v>
      </c>
      <c r="AK240" s="91">
        <f>COUNTIF($A$118:$G$118,"31")</f>
        <v>0</v>
      </c>
      <c r="AL240" s="91">
        <f>COUNTIF($A$121:$G$121,"31")</f>
        <v>0</v>
      </c>
      <c r="AM240" s="91">
        <f>COUNTIF($A$124:$G$124,"31")</f>
        <v>0</v>
      </c>
      <c r="AN240" s="91">
        <f>COUNTIF($A$127:$G$127,"31")</f>
        <v>0</v>
      </c>
      <c r="AO240" s="91">
        <f>COUNTIF($A$130:$G$130,"31")</f>
        <v>0</v>
      </c>
      <c r="AP240" s="91">
        <f>COUNTIF($A$133:$G$133,"31")</f>
        <v>0</v>
      </c>
      <c r="AQ240" s="91">
        <f>COUNTIF($A$136:$G$136,"31")</f>
        <v>0</v>
      </c>
      <c r="AR240" s="91">
        <f>COUNTIF($A$139:$G$139,"31")</f>
        <v>0</v>
      </c>
      <c r="AS240" s="91">
        <f>COUNTIF($A$142:$G$142,"31")</f>
        <v>0</v>
      </c>
      <c r="AT240" s="91">
        <f>COUNTIF($A$145:$G$145,"31")</f>
        <v>0</v>
      </c>
      <c r="AU240" s="91">
        <f>COUNTIF($A$148:$G$148,"31")</f>
        <v>0</v>
      </c>
      <c r="AV240" s="91">
        <f>COUNTIF($A$151:$G$151,"31")</f>
        <v>0</v>
      </c>
      <c r="AW240" s="91">
        <f>COUNTIF($A$154:$G$154,"31")</f>
        <v>0</v>
      </c>
      <c r="AX240" s="91">
        <f>COUNTIF($A$157:$G$157,"31")</f>
        <v>0</v>
      </c>
      <c r="AY240" s="91">
        <f>COUNTIF($A$160:$G$160,"31")</f>
        <v>0</v>
      </c>
      <c r="AZ240" s="91">
        <f>COUNTIF($A$163:$G$163,"31")</f>
        <v>0</v>
      </c>
      <c r="BA240" s="91">
        <f>COUNTIF($A$166:$G$166,"31")</f>
        <v>0</v>
      </c>
      <c r="BB240" s="204">
        <f>SUM(A240:BA240)</f>
        <v>0</v>
      </c>
      <c r="BC240" s="206">
        <f>BB240/360</f>
        <v>0</v>
      </c>
    </row>
    <row r="241" spans="1:55" ht="38.25">
      <c r="A241" s="91" t="s">
        <v>7</v>
      </c>
      <c r="B241" s="91"/>
      <c r="C241" s="91"/>
      <c r="D241" s="91"/>
      <c r="E241" s="91"/>
      <c r="F241" s="91"/>
      <c r="G241" s="91"/>
      <c r="H241" s="91"/>
      <c r="I241" s="91"/>
      <c r="J241" s="91"/>
      <c r="K241" s="91"/>
      <c r="L241" s="91"/>
      <c r="M241" s="91"/>
      <c r="N241" s="91"/>
      <c r="O241" s="86"/>
      <c r="P241" s="86"/>
      <c r="Q241" s="86"/>
      <c r="R241" s="86"/>
      <c r="S241" s="86"/>
      <c r="T241" s="86"/>
      <c r="U241" s="86"/>
      <c r="V241" s="86"/>
      <c r="W241" s="86"/>
      <c r="X241" s="86"/>
      <c r="Y241" s="86"/>
      <c r="Z241" s="86"/>
      <c r="AA241" s="86"/>
      <c r="AB241" s="86"/>
      <c r="AC241" s="86"/>
      <c r="AD241" s="86"/>
      <c r="AE241" s="86"/>
      <c r="AF241" s="86"/>
      <c r="AG241" s="86"/>
      <c r="AH241" s="86"/>
      <c r="AI241" s="86"/>
      <c r="AJ241" s="86"/>
      <c r="AK241" s="86"/>
      <c r="AL241" s="86"/>
      <c r="AM241" s="86"/>
      <c r="AN241" s="86"/>
      <c r="AO241" s="86"/>
      <c r="AP241" s="86"/>
      <c r="AQ241" s="86"/>
      <c r="AR241" s="86"/>
      <c r="AS241" s="86"/>
      <c r="AT241" s="86"/>
      <c r="AU241" s="86"/>
      <c r="AV241" s="86"/>
      <c r="AW241" s="86"/>
      <c r="AX241" s="86"/>
      <c r="AY241" s="86"/>
      <c r="AZ241" s="86"/>
      <c r="BA241" s="86"/>
      <c r="BB241" s="205" t="s">
        <v>59</v>
      </c>
      <c r="BC241" s="205">
        <v>32</v>
      </c>
    </row>
    <row r="242" spans="1:55">
      <c r="A242" s="91">
        <f>COUNTIF(A10:G10,"32")</f>
        <v>0</v>
      </c>
      <c r="B242" s="91">
        <f>COUNTIF(A13:G13,"32")</f>
        <v>0</v>
      </c>
      <c r="C242" s="91">
        <f>COUNTIF(A16:G16,"32")</f>
        <v>0</v>
      </c>
      <c r="D242" s="91">
        <f>COUNTIF(A19:G19,"32")</f>
        <v>0</v>
      </c>
      <c r="E242" s="91">
        <f>COUNTIF(A22:G22,"32")</f>
        <v>0</v>
      </c>
      <c r="F242" s="91">
        <f>COUNTIF(A25:G25,"32")</f>
        <v>0</v>
      </c>
      <c r="G242" s="91">
        <f>COUNTIF(A28:G28,"32")</f>
        <v>0</v>
      </c>
      <c r="H242" s="91">
        <f>COUNTIF(A31:G31,"32")</f>
        <v>0</v>
      </c>
      <c r="I242" s="91">
        <f>COUNTIF(A34:G34,"32")</f>
        <v>0</v>
      </c>
      <c r="J242" s="91">
        <f>COUNTIF(A37:G37,"32")</f>
        <v>0</v>
      </c>
      <c r="K242" s="91">
        <f>COUNTIF(A40:G40,"32")</f>
        <v>0</v>
      </c>
      <c r="L242" s="91">
        <f>COUNTIF(A43:G43,"32")</f>
        <v>0</v>
      </c>
      <c r="M242" s="91">
        <f>COUNTIF(A46:G46,"32")</f>
        <v>0</v>
      </c>
      <c r="N242" s="91">
        <f>COUNTIF(A49:G49,"32")</f>
        <v>0</v>
      </c>
      <c r="O242" s="91">
        <f>COUNTIF($A$52:$G$52,"32")</f>
        <v>0</v>
      </c>
      <c r="P242" s="91">
        <f>COUNTIF($A$55:$G$55,"32")</f>
        <v>0</v>
      </c>
      <c r="Q242" s="91">
        <f>COUNTIF($A$58:$G$58,"32")</f>
        <v>0</v>
      </c>
      <c r="R242" s="91">
        <f>COUNTIF($A$61:$G$61,"32")</f>
        <v>0</v>
      </c>
      <c r="S242" s="91">
        <f>COUNTIF($A$64:$G$64,"32")</f>
        <v>0</v>
      </c>
      <c r="T242" s="91">
        <f>COUNTIF($A$67:$G$67,"32")</f>
        <v>0</v>
      </c>
      <c r="U242" s="91">
        <f>COUNTIF($A$70:$G$70,"32")</f>
        <v>0</v>
      </c>
      <c r="V242" s="91">
        <f>COUNTIF($A$73:$G$73,"32")</f>
        <v>0</v>
      </c>
      <c r="W242" s="91">
        <f>COUNTIF($A$76:$G$76,"32")</f>
        <v>0</v>
      </c>
      <c r="X242" s="91">
        <f>COUNTIF($A$79:$G$79,"32")</f>
        <v>0</v>
      </c>
      <c r="Y242" s="91">
        <f>COUNTIF($A$82:$G$82,"32")</f>
        <v>0</v>
      </c>
      <c r="Z242" s="91">
        <f>COUNTIF($A$85:$G$85,"32")</f>
        <v>0</v>
      </c>
      <c r="AA242" s="91">
        <f>COUNTIF($A$88:$G$88,"32")</f>
        <v>0</v>
      </c>
      <c r="AB242" s="91">
        <f>COUNTIF($A$91:$G$91,"32")</f>
        <v>0</v>
      </c>
      <c r="AC242" s="91">
        <f>COUNTIF($A$94:$G$94,"32")</f>
        <v>0</v>
      </c>
      <c r="AD242" s="91">
        <f>COUNTIF($A$97:$G$97,"32")</f>
        <v>0</v>
      </c>
      <c r="AE242" s="91">
        <f>COUNTIF($A$100:$G$100,"32")</f>
        <v>0</v>
      </c>
      <c r="AF242" s="91">
        <f>COUNTIF($A$103:$G$103,"32")</f>
        <v>0</v>
      </c>
      <c r="AG242" s="91">
        <f>COUNTIF($A$106:$G$106,"32")</f>
        <v>0</v>
      </c>
      <c r="AH242" s="91">
        <f>COUNTIF($A$109:$G$109,"32")</f>
        <v>0</v>
      </c>
      <c r="AI242" s="91">
        <f>COUNTIF($A$112:$G$112,"32")</f>
        <v>0</v>
      </c>
      <c r="AJ242" s="91">
        <f>COUNTIF($A$115:$G$115,"32")</f>
        <v>0</v>
      </c>
      <c r="AK242" s="91">
        <f>COUNTIF($A$118:$G$118,"32")</f>
        <v>0</v>
      </c>
      <c r="AL242" s="91">
        <f>COUNTIF($A$121:$G$121,"32")</f>
        <v>0</v>
      </c>
      <c r="AM242" s="91">
        <f>COUNTIF($A$124:$G$124,"32")</f>
        <v>0</v>
      </c>
      <c r="AN242" s="91">
        <f>COUNTIF($A$127:$G$127,"32")</f>
        <v>0</v>
      </c>
      <c r="AO242" s="91">
        <f>COUNTIF($A$130:$G$130,"32")</f>
        <v>0</v>
      </c>
      <c r="AP242" s="91">
        <f>COUNTIF($A$133:$G$133,"32")</f>
        <v>0</v>
      </c>
      <c r="AQ242" s="91">
        <f>COUNTIF($A$136:$G$136,"32")</f>
        <v>0</v>
      </c>
      <c r="AR242" s="91">
        <f>COUNTIF($A$139:$G$139,"32")</f>
        <v>0</v>
      </c>
      <c r="AS242" s="91">
        <f>COUNTIF($A$142:$G$142,"32")</f>
        <v>0</v>
      </c>
      <c r="AT242" s="91">
        <f>COUNTIF($A$145:$G$145,"32")</f>
        <v>0</v>
      </c>
      <c r="AU242" s="91">
        <f>COUNTIF($A$148:$G$148,"32")</f>
        <v>0</v>
      </c>
      <c r="AV242" s="91">
        <f>COUNTIF($A$151:$G$151,"32")</f>
        <v>0</v>
      </c>
      <c r="AW242" s="91">
        <f>COUNTIF($A$154:$G$154,"32")</f>
        <v>0</v>
      </c>
      <c r="AX242" s="91">
        <f>COUNTIF($A$157:$G$157,"32")</f>
        <v>0</v>
      </c>
      <c r="AY242" s="91">
        <f>COUNTIF($A$160:$G$160,"32")</f>
        <v>0</v>
      </c>
      <c r="AZ242" s="91">
        <f>COUNTIF($A$163:$G$163,"32")</f>
        <v>0</v>
      </c>
      <c r="BA242" s="91">
        <f>COUNTIF($A$166:$G$166,"32")</f>
        <v>0</v>
      </c>
      <c r="BB242" s="204">
        <f>SUM(A242:BA242)</f>
        <v>0</v>
      </c>
      <c r="BC242" s="206">
        <f>BB242/360</f>
        <v>0</v>
      </c>
    </row>
    <row r="243" spans="1:55" ht="38.25">
      <c r="A243" s="91" t="s">
        <v>8</v>
      </c>
      <c r="B243" s="91"/>
      <c r="C243" s="91"/>
      <c r="D243" s="91"/>
      <c r="E243" s="91"/>
      <c r="F243" s="91"/>
      <c r="G243" s="91"/>
      <c r="H243" s="91"/>
      <c r="I243" s="91"/>
      <c r="J243" s="91"/>
      <c r="K243" s="91"/>
      <c r="L243" s="91"/>
      <c r="M243" s="91"/>
      <c r="N243" s="91"/>
      <c r="O243" s="86"/>
      <c r="P243" s="86"/>
      <c r="Q243" s="86"/>
      <c r="R243" s="86"/>
      <c r="S243" s="86"/>
      <c r="T243" s="86"/>
      <c r="U243" s="86"/>
      <c r="V243" s="86"/>
      <c r="W243" s="86"/>
      <c r="X243" s="86"/>
      <c r="Y243" s="86"/>
      <c r="Z243" s="86"/>
      <c r="AA243" s="86"/>
      <c r="AB243" s="86"/>
      <c r="AC243" s="86"/>
      <c r="AD243" s="86"/>
      <c r="AE243" s="86"/>
      <c r="AF243" s="86"/>
      <c r="AG243" s="86"/>
      <c r="AH243" s="86"/>
      <c r="AI243" s="86"/>
      <c r="AJ243" s="86"/>
      <c r="AK243" s="86"/>
      <c r="AL243" s="86"/>
      <c r="AM243" s="86"/>
      <c r="AN243" s="86"/>
      <c r="AO243" s="86"/>
      <c r="AP243" s="86"/>
      <c r="AQ243" s="86"/>
      <c r="AR243" s="86"/>
      <c r="AS243" s="86"/>
      <c r="AT243" s="86"/>
      <c r="AU243" s="86"/>
      <c r="AV243" s="86"/>
      <c r="AW243" s="86"/>
      <c r="AX243" s="86"/>
      <c r="AY243" s="86"/>
      <c r="AZ243" s="86"/>
      <c r="BA243" s="86"/>
      <c r="BB243" s="205" t="s">
        <v>60</v>
      </c>
      <c r="BC243" s="205">
        <v>33</v>
      </c>
    </row>
    <row r="244" spans="1:55">
      <c r="A244" s="91">
        <f>COUNTIF(A10:G10,"33")</f>
        <v>0</v>
      </c>
      <c r="B244" s="91">
        <f>COUNTIF(A13:G13,"33")</f>
        <v>0</v>
      </c>
      <c r="C244" s="91">
        <f>COUNTIF(A16:G16,"33")</f>
        <v>0</v>
      </c>
      <c r="D244" s="91">
        <f>COUNTIF(A19:G19,"33")</f>
        <v>0</v>
      </c>
      <c r="E244" s="91">
        <f>COUNTIF(A22:G22,"33")</f>
        <v>0</v>
      </c>
      <c r="F244" s="91">
        <f>COUNTIF(A25:G25,"33")</f>
        <v>0</v>
      </c>
      <c r="G244" s="91">
        <f>COUNTIF(A28:G28,"33")</f>
        <v>0</v>
      </c>
      <c r="H244" s="91">
        <f>COUNTIF(A31:G31,"33")</f>
        <v>0</v>
      </c>
      <c r="I244" s="91">
        <f>COUNTIF(A34:G34,"33")</f>
        <v>0</v>
      </c>
      <c r="J244" s="91">
        <f>COUNTIF(A37:G37,"33")</f>
        <v>0</v>
      </c>
      <c r="K244" s="91">
        <f>COUNTIF(A40:G40,"33")</f>
        <v>0</v>
      </c>
      <c r="L244" s="91">
        <f>COUNTIF(A43:G43,"33")</f>
        <v>0</v>
      </c>
      <c r="M244" s="91">
        <f>COUNTIF(A46:G46,"33")</f>
        <v>0</v>
      </c>
      <c r="N244" s="91">
        <f>COUNTIF(A49:G49,"33")</f>
        <v>0</v>
      </c>
      <c r="O244" s="91">
        <f>COUNTIF($A$52:$G$52,"33")</f>
        <v>0</v>
      </c>
      <c r="P244" s="91">
        <f>COUNTIF($A$55:$G$55,"33")</f>
        <v>0</v>
      </c>
      <c r="Q244" s="91">
        <f>COUNTIF($A$58:$G$58,"33")</f>
        <v>0</v>
      </c>
      <c r="R244" s="91">
        <f>COUNTIF($A$61:$G$61,"33")</f>
        <v>0</v>
      </c>
      <c r="S244" s="91">
        <f>COUNTIF($A$64:$G$64,"33")</f>
        <v>0</v>
      </c>
      <c r="T244" s="91">
        <f>COUNTIF($A$67:$G$67,"33")</f>
        <v>0</v>
      </c>
      <c r="U244" s="91">
        <f>COUNTIF($A$70:$G$70,"33")</f>
        <v>0</v>
      </c>
      <c r="V244" s="91">
        <f>COUNTIF($A$73:$G$73,"33")</f>
        <v>0</v>
      </c>
      <c r="W244" s="91">
        <f>COUNTIF($A$76:$G$76,"33")</f>
        <v>0</v>
      </c>
      <c r="X244" s="91">
        <f>COUNTIF($A$79:$G$79,"33")</f>
        <v>0</v>
      </c>
      <c r="Y244" s="91">
        <f>COUNTIF($A$82:$G$82,"33")</f>
        <v>0</v>
      </c>
      <c r="Z244" s="91">
        <f>COUNTIF($A$85:$G$85,"33")</f>
        <v>0</v>
      </c>
      <c r="AA244" s="91">
        <f>COUNTIF($A$88:$G$88,"33")</f>
        <v>0</v>
      </c>
      <c r="AB244" s="91">
        <f>COUNTIF($A$91:$G$91,"33")</f>
        <v>0</v>
      </c>
      <c r="AC244" s="91">
        <f>COUNTIF($A$94:$G$94,"33")</f>
        <v>0</v>
      </c>
      <c r="AD244" s="91">
        <f>COUNTIF($A$97:$G$97,"33")</f>
        <v>0</v>
      </c>
      <c r="AE244" s="91">
        <f>COUNTIF($A$100:$G$100,"33")</f>
        <v>0</v>
      </c>
      <c r="AF244" s="91">
        <f>COUNTIF($A$103:$G$103,"33")</f>
        <v>0</v>
      </c>
      <c r="AG244" s="91">
        <f>COUNTIF($A$106:$G$106,"33")</f>
        <v>0</v>
      </c>
      <c r="AH244" s="91">
        <f>COUNTIF($A$109:$G$109,"33")</f>
        <v>0</v>
      </c>
      <c r="AI244" s="91">
        <f>COUNTIF($A$112:$G$112,"33")</f>
        <v>0</v>
      </c>
      <c r="AJ244" s="91">
        <f>COUNTIF($A$115:$G$115,"33")</f>
        <v>0</v>
      </c>
      <c r="AK244" s="91">
        <f>COUNTIF($A$118:$G$118,"33")</f>
        <v>0</v>
      </c>
      <c r="AL244" s="91">
        <f>COUNTIF($A$121:$G$121,"33")</f>
        <v>0</v>
      </c>
      <c r="AM244" s="91">
        <f>COUNTIF($A$124:$G$124,"33")</f>
        <v>0</v>
      </c>
      <c r="AN244" s="91">
        <f>COUNTIF($A$127:$G$127,"33")</f>
        <v>0</v>
      </c>
      <c r="AO244" s="91">
        <f>COUNTIF($A$130:$G$130,"33")</f>
        <v>0</v>
      </c>
      <c r="AP244" s="91">
        <f>COUNTIF($A$133:$G$133,"33")</f>
        <v>0</v>
      </c>
      <c r="AQ244" s="91">
        <f>COUNTIF($A$136:$G$136,"33")</f>
        <v>0</v>
      </c>
      <c r="AR244" s="91">
        <f>COUNTIF($A$139:$G$139,"33")</f>
        <v>0</v>
      </c>
      <c r="AS244" s="91">
        <f>COUNTIF($A$142:$G$142,"33")</f>
        <v>0</v>
      </c>
      <c r="AT244" s="91">
        <f>COUNTIF($A$145:$G$145,"33")</f>
        <v>0</v>
      </c>
      <c r="AU244" s="91">
        <f>COUNTIF($A$148:$G$148,"33")</f>
        <v>0</v>
      </c>
      <c r="AV244" s="91">
        <f>COUNTIF($A$151:$G$151,"33")</f>
        <v>0</v>
      </c>
      <c r="AW244" s="91">
        <f>COUNTIF($A$154:$G$154,"33")</f>
        <v>0</v>
      </c>
      <c r="AX244" s="91">
        <f>COUNTIF($A$157:$G$157,"33")</f>
        <v>0</v>
      </c>
      <c r="AY244" s="91">
        <f>COUNTIF($A$160:$G$160,"33")</f>
        <v>0</v>
      </c>
      <c r="AZ244" s="91">
        <f>COUNTIF($A$163:$G$163,"33")</f>
        <v>0</v>
      </c>
      <c r="BA244" s="91">
        <f>COUNTIF($A$166:$G$166,"33")</f>
        <v>0</v>
      </c>
      <c r="BB244" s="204">
        <f>SUM(A244:BA244)</f>
        <v>0</v>
      </c>
      <c r="BC244" s="206">
        <f>BB244/360</f>
        <v>0</v>
      </c>
    </row>
    <row r="245" spans="1:55" ht="38.25">
      <c r="A245" s="91" t="s">
        <v>9</v>
      </c>
      <c r="B245" s="91"/>
      <c r="C245" s="91"/>
      <c r="D245" s="91"/>
      <c r="E245" s="91"/>
      <c r="F245" s="91"/>
      <c r="G245" s="91"/>
      <c r="H245" s="91"/>
      <c r="I245" s="91"/>
      <c r="J245" s="91"/>
      <c r="K245" s="91"/>
      <c r="L245" s="91"/>
      <c r="M245" s="91"/>
      <c r="N245" s="91"/>
      <c r="O245" s="86"/>
      <c r="P245" s="86"/>
      <c r="Q245" s="86"/>
      <c r="R245" s="86"/>
      <c r="S245" s="86"/>
      <c r="T245" s="86"/>
      <c r="U245" s="86"/>
      <c r="V245" s="86"/>
      <c r="W245" s="86"/>
      <c r="X245" s="86"/>
      <c r="Y245" s="86"/>
      <c r="Z245" s="86"/>
      <c r="AA245" s="86"/>
      <c r="AB245" s="86"/>
      <c r="AC245" s="86"/>
      <c r="AD245" s="86"/>
      <c r="AE245" s="86"/>
      <c r="AF245" s="86"/>
      <c r="AG245" s="86"/>
      <c r="AH245" s="86"/>
      <c r="AI245" s="86"/>
      <c r="AJ245" s="86"/>
      <c r="AK245" s="86"/>
      <c r="AL245" s="86"/>
      <c r="AM245" s="86"/>
      <c r="AN245" s="86"/>
      <c r="AO245" s="86"/>
      <c r="AP245" s="86"/>
      <c r="AQ245" s="86"/>
      <c r="AR245" s="86"/>
      <c r="AS245" s="86"/>
      <c r="AT245" s="86"/>
      <c r="AU245" s="86"/>
      <c r="AV245" s="86"/>
      <c r="AW245" s="86"/>
      <c r="AX245" s="86"/>
      <c r="AY245" s="86"/>
      <c r="AZ245" s="86"/>
      <c r="BA245" s="86"/>
      <c r="BB245" s="205" t="s">
        <v>61</v>
      </c>
      <c r="BC245" s="205">
        <v>34</v>
      </c>
    </row>
    <row r="246" spans="1:55">
      <c r="A246" s="91">
        <f>COUNTIF(A10:G10,"34")</f>
        <v>0</v>
      </c>
      <c r="B246" s="91">
        <f>COUNTIF(A13:G13,"34")</f>
        <v>0</v>
      </c>
      <c r="C246" s="91">
        <f>COUNTIF(A16:G16,"34")</f>
        <v>0</v>
      </c>
      <c r="D246" s="91">
        <f>COUNTIF(A19:G19,"34")</f>
        <v>0</v>
      </c>
      <c r="E246" s="91">
        <f>COUNTIF(A22:G22,"34")</f>
        <v>0</v>
      </c>
      <c r="F246" s="91">
        <f>COUNTIF(A25:G25,"34")</f>
        <v>0</v>
      </c>
      <c r="G246" s="91">
        <f>COUNTIF(A28:G28,"34")</f>
        <v>0</v>
      </c>
      <c r="H246" s="91">
        <f>COUNTIF(A31:G31,"34")</f>
        <v>0</v>
      </c>
      <c r="I246" s="91">
        <f>COUNTIF(A34:G34,"34")</f>
        <v>0</v>
      </c>
      <c r="J246" s="91">
        <f>COUNTIF(A37:G37,"34")</f>
        <v>0</v>
      </c>
      <c r="K246" s="91">
        <f>COUNTIF(A40:G40,"34")</f>
        <v>0</v>
      </c>
      <c r="L246" s="91">
        <f>COUNTIF(A43:G43,"34")</f>
        <v>0</v>
      </c>
      <c r="M246" s="91">
        <f>COUNTIF(A46:G46,"34")</f>
        <v>0</v>
      </c>
      <c r="N246" s="91">
        <f>COUNTIF(A49:G49,"34")</f>
        <v>0</v>
      </c>
      <c r="O246" s="91">
        <f>COUNTIF($A$52:$G$52,"34")</f>
        <v>0</v>
      </c>
      <c r="P246" s="91">
        <f>COUNTIF($A$55:$G$55,"34")</f>
        <v>0</v>
      </c>
      <c r="Q246" s="91">
        <f>COUNTIF($A$58:$G$58,"34")</f>
        <v>0</v>
      </c>
      <c r="R246" s="91">
        <f>COUNTIF($A$61:$G$61,"34")</f>
        <v>0</v>
      </c>
      <c r="S246" s="91">
        <f>COUNTIF($A$64:$G$64,"34")</f>
        <v>0</v>
      </c>
      <c r="T246" s="91">
        <f>COUNTIF($A$67:$G$67,"34")</f>
        <v>0</v>
      </c>
      <c r="U246" s="91">
        <f>COUNTIF($A$70:$G$70,"34")</f>
        <v>0</v>
      </c>
      <c r="V246" s="91">
        <f>COUNTIF($A$73:$G$73,"34")</f>
        <v>0</v>
      </c>
      <c r="W246" s="91">
        <f>COUNTIF($A$76:$G$76,"34")</f>
        <v>0</v>
      </c>
      <c r="X246" s="91">
        <f>COUNTIF($A$79:$G$79,"34")</f>
        <v>0</v>
      </c>
      <c r="Y246" s="91">
        <f>COUNTIF($A$82:$G$82,"34")</f>
        <v>0</v>
      </c>
      <c r="Z246" s="91">
        <f>COUNTIF($A$85:$G$85,"34")</f>
        <v>0</v>
      </c>
      <c r="AA246" s="91">
        <f>COUNTIF($A$88:$G$88,"34")</f>
        <v>0</v>
      </c>
      <c r="AB246" s="91">
        <f>COUNTIF($A$91:$G$91,"34")</f>
        <v>0</v>
      </c>
      <c r="AC246" s="91">
        <f>COUNTIF($A$94:$G$94,"34")</f>
        <v>0</v>
      </c>
      <c r="AD246" s="91">
        <f>COUNTIF($A$97:$G$97,"34")</f>
        <v>0</v>
      </c>
      <c r="AE246" s="91">
        <f>COUNTIF($A$100:$G$100,"34")</f>
        <v>0</v>
      </c>
      <c r="AF246" s="91">
        <f>COUNTIF($A$103:$G$103,"34")</f>
        <v>0</v>
      </c>
      <c r="AG246" s="91">
        <f>COUNTIF($A$106:$G$106,"34")</f>
        <v>0</v>
      </c>
      <c r="AH246" s="91">
        <f>COUNTIF($A$109:$G$109,"34")</f>
        <v>0</v>
      </c>
      <c r="AI246" s="91">
        <f>COUNTIF($A$112:$G$112,"34")</f>
        <v>0</v>
      </c>
      <c r="AJ246" s="91">
        <f>COUNTIF($A$115:$G$115,"34")</f>
        <v>0</v>
      </c>
      <c r="AK246" s="91">
        <f>COUNTIF($A$118:$G$118,"34")</f>
        <v>0</v>
      </c>
      <c r="AL246" s="91">
        <f>COUNTIF($A$121:$G$121,"34")</f>
        <v>0</v>
      </c>
      <c r="AM246" s="91">
        <f>COUNTIF($A$124:$G$124,"34")</f>
        <v>0</v>
      </c>
      <c r="AN246" s="91">
        <f>COUNTIF($A$127:$G$127,"34")</f>
        <v>0</v>
      </c>
      <c r="AO246" s="91">
        <f>COUNTIF($A$130:$G$130,"34")</f>
        <v>0</v>
      </c>
      <c r="AP246" s="91">
        <f>COUNTIF($A$133:$G$133,"34")</f>
        <v>0</v>
      </c>
      <c r="AQ246" s="91">
        <f>COUNTIF($A$136:$G$136,"34")</f>
        <v>0</v>
      </c>
      <c r="AR246" s="91">
        <f>COUNTIF($A$139:$G$139,"34")</f>
        <v>0</v>
      </c>
      <c r="AS246" s="91">
        <f>COUNTIF($A$142:$G$142,"34")</f>
        <v>0</v>
      </c>
      <c r="AT246" s="91">
        <f>COUNTIF($A$145:$G$145,"34")</f>
        <v>0</v>
      </c>
      <c r="AU246" s="91">
        <f>COUNTIF($A$148:$G$148,"34")</f>
        <v>0</v>
      </c>
      <c r="AV246" s="91">
        <f>COUNTIF($A$151:$G$151,"34")</f>
        <v>0</v>
      </c>
      <c r="AW246" s="91">
        <f>COUNTIF($A$154:$G$154,"34")</f>
        <v>0</v>
      </c>
      <c r="AX246" s="91">
        <f>COUNTIF($A$157:$G$157,"34")</f>
        <v>0</v>
      </c>
      <c r="AY246" s="91">
        <f>COUNTIF($A$160:$G$160,"34")</f>
        <v>0</v>
      </c>
      <c r="AZ246" s="91">
        <f>COUNTIF($A$163:$G$163,"34")</f>
        <v>0</v>
      </c>
      <c r="BA246" s="91">
        <f>COUNTIF($A$166:$G$166,"34")</f>
        <v>0</v>
      </c>
      <c r="BB246" s="204">
        <f>SUM(A246:BA246)</f>
        <v>0</v>
      </c>
      <c r="BC246" s="206">
        <f>BB246/360</f>
        <v>0</v>
      </c>
    </row>
    <row r="247" spans="1:55" ht="38.25">
      <c r="A247" s="208" t="s">
        <v>10</v>
      </c>
      <c r="B247" s="91"/>
      <c r="C247" s="91"/>
      <c r="D247" s="91"/>
      <c r="E247" s="91"/>
      <c r="F247" s="91"/>
      <c r="G247" s="91"/>
      <c r="H247" s="91"/>
      <c r="I247" s="91"/>
      <c r="J247" s="91"/>
      <c r="K247" s="91"/>
      <c r="L247" s="91"/>
      <c r="M247" s="91"/>
      <c r="N247" s="91"/>
      <c r="O247" s="86"/>
      <c r="P247" s="86"/>
      <c r="Q247" s="86"/>
      <c r="R247" s="86"/>
      <c r="S247" s="86"/>
      <c r="T247" s="86"/>
      <c r="U247" s="86"/>
      <c r="V247" s="86"/>
      <c r="W247" s="86"/>
      <c r="X247" s="86"/>
      <c r="Y247" s="86"/>
      <c r="Z247" s="86"/>
      <c r="AA247" s="86"/>
      <c r="AB247" s="86"/>
      <c r="AC247" s="86"/>
      <c r="AD247" s="86"/>
      <c r="AE247" s="86"/>
      <c r="AF247" s="86"/>
      <c r="AG247" s="86"/>
      <c r="AH247" s="86"/>
      <c r="AI247" s="86"/>
      <c r="AJ247" s="86"/>
      <c r="AK247" s="86"/>
      <c r="AL247" s="86"/>
      <c r="AM247" s="86"/>
      <c r="AN247" s="86"/>
      <c r="AO247" s="86"/>
      <c r="AP247" s="86"/>
      <c r="AQ247" s="86"/>
      <c r="AR247" s="86"/>
      <c r="AS247" s="86"/>
      <c r="AT247" s="86"/>
      <c r="AU247" s="86"/>
      <c r="AV247" s="86"/>
      <c r="AW247" s="86"/>
      <c r="AX247" s="86"/>
      <c r="AY247" s="86"/>
      <c r="AZ247" s="86"/>
      <c r="BA247" s="86"/>
      <c r="BB247" s="205" t="s">
        <v>62</v>
      </c>
      <c r="BC247" s="205">
        <v>35</v>
      </c>
    </row>
    <row r="248" spans="1:55">
      <c r="A248" s="91">
        <f>COUNTIF(A10:G10,"35")</f>
        <v>0</v>
      </c>
      <c r="B248" s="91">
        <f>COUNTIF(A13:G13,"35")</f>
        <v>0</v>
      </c>
      <c r="C248" s="91">
        <f>COUNTIF(A16:G16,"35")</f>
        <v>0</v>
      </c>
      <c r="D248" s="91">
        <f>COUNTIF(A19:G19,"35")</f>
        <v>0</v>
      </c>
      <c r="E248" s="91">
        <f>COUNTIF(A22:G22,"35")</f>
        <v>0</v>
      </c>
      <c r="F248" s="91">
        <f>COUNTIF(A25:G25,"35")</f>
        <v>0</v>
      </c>
      <c r="G248" s="91">
        <f>COUNTIF(A28:G28,"35")</f>
        <v>0</v>
      </c>
      <c r="H248" s="91">
        <f>COUNTIF(A31:G31,"35")</f>
        <v>0</v>
      </c>
      <c r="I248" s="91">
        <f>COUNTIF(A34:G34,"35")</f>
        <v>0</v>
      </c>
      <c r="J248" s="91">
        <f>COUNTIF(A37:G37,"35")</f>
        <v>0</v>
      </c>
      <c r="K248" s="91">
        <f>COUNTIF(A40:G40,"35")</f>
        <v>0</v>
      </c>
      <c r="L248" s="91">
        <f>COUNTIF(A43:G43,"35")</f>
        <v>0</v>
      </c>
      <c r="M248" s="91">
        <f>COUNTIF(A46:G46,"35")</f>
        <v>0</v>
      </c>
      <c r="N248" s="91">
        <f>COUNTIF(A49:G49,"35")</f>
        <v>0</v>
      </c>
      <c r="O248" s="91">
        <f>COUNTIF($A$52:$G$52,"35")</f>
        <v>0</v>
      </c>
      <c r="P248" s="91">
        <f>COUNTIF($A$55:$G$55,"35")</f>
        <v>0</v>
      </c>
      <c r="Q248" s="91">
        <f>COUNTIF($A$58:$G$58,"35")</f>
        <v>0</v>
      </c>
      <c r="R248" s="91">
        <f>COUNTIF($A$61:$G$61,"35")</f>
        <v>0</v>
      </c>
      <c r="S248" s="91">
        <f>COUNTIF($A$64:$G$64,"35")</f>
        <v>0</v>
      </c>
      <c r="T248" s="91">
        <f>COUNTIF($A$67:$G$67,"35")</f>
        <v>0</v>
      </c>
      <c r="U248" s="91">
        <f>COUNTIF($A$70:$G$70,"35")</f>
        <v>0</v>
      </c>
      <c r="V248" s="91">
        <f>COUNTIF($A$73:$G$73,"35")</f>
        <v>0</v>
      </c>
      <c r="W248" s="91">
        <f>COUNTIF($A$76:$G$76,"35")</f>
        <v>0</v>
      </c>
      <c r="X248" s="91">
        <f>COUNTIF($A$79:$G$79,"35")</f>
        <v>0</v>
      </c>
      <c r="Y248" s="91">
        <f>COUNTIF($A$82:$G$82,"35")</f>
        <v>0</v>
      </c>
      <c r="Z248" s="91">
        <f>COUNTIF($A$85:$G$85,"35")</f>
        <v>0</v>
      </c>
      <c r="AA248" s="91">
        <f>COUNTIF($A$88:$G$88,"35")</f>
        <v>0</v>
      </c>
      <c r="AB248" s="91">
        <f>COUNTIF($A$91:$G$91,"35")</f>
        <v>0</v>
      </c>
      <c r="AC248" s="91">
        <f>COUNTIF($A$94:$G$94,"35")</f>
        <v>0</v>
      </c>
      <c r="AD248" s="91">
        <f>COUNTIF($A$97:$G$97,"35")</f>
        <v>0</v>
      </c>
      <c r="AE248" s="91">
        <f>COUNTIF($A$100:$G$100,"35")</f>
        <v>0</v>
      </c>
      <c r="AF248" s="91">
        <f>COUNTIF($A$103:$G$103,"35")</f>
        <v>0</v>
      </c>
      <c r="AG248" s="91">
        <f>COUNTIF($A$106:$G$106,"35")</f>
        <v>0</v>
      </c>
      <c r="AH248" s="91">
        <f>COUNTIF($A$109:$G$109,"35")</f>
        <v>0</v>
      </c>
      <c r="AI248" s="91">
        <f>COUNTIF($A$112:$G$112,"35")</f>
        <v>0</v>
      </c>
      <c r="AJ248" s="91">
        <f>COUNTIF($A$115:$G$115,"35")</f>
        <v>0</v>
      </c>
      <c r="AK248" s="91">
        <f>COUNTIF($A$118:$G$118,"35")</f>
        <v>0</v>
      </c>
      <c r="AL248" s="91">
        <f>COUNTIF($A$121:$G$121,"35")</f>
        <v>0</v>
      </c>
      <c r="AM248" s="91">
        <f>COUNTIF($A$124:$G$124,"35")</f>
        <v>0</v>
      </c>
      <c r="AN248" s="91">
        <f>COUNTIF($A$127:$G$127,"35")</f>
        <v>0</v>
      </c>
      <c r="AO248" s="91">
        <f>COUNTIF($A$130:$G$130,"35")</f>
        <v>0</v>
      </c>
      <c r="AP248" s="91">
        <f>COUNTIF($A$133:$G$133,"35")</f>
        <v>0</v>
      </c>
      <c r="AQ248" s="91">
        <f>COUNTIF($A$136:$G$136,"35")</f>
        <v>0</v>
      </c>
      <c r="AR248" s="91">
        <f>COUNTIF($A$139:$G$139,"35")</f>
        <v>0</v>
      </c>
      <c r="AS248" s="91">
        <f>COUNTIF($A$142:$G$142,"35")</f>
        <v>0</v>
      </c>
      <c r="AT248" s="91">
        <f>COUNTIF($A$145:$G$145,"35")</f>
        <v>0</v>
      </c>
      <c r="AU248" s="91">
        <f>COUNTIF($A$148:$G$148,"35")</f>
        <v>0</v>
      </c>
      <c r="AV248" s="91">
        <f>COUNTIF($A$151:$G$151,"35")</f>
        <v>0</v>
      </c>
      <c r="AW248" s="91">
        <f>COUNTIF($A$154:$G$154,"35")</f>
        <v>0</v>
      </c>
      <c r="AX248" s="91">
        <f>COUNTIF($A$157:$G$157,"35")</f>
        <v>0</v>
      </c>
      <c r="AY248" s="91">
        <f>COUNTIF($A$160:$G$160,"35")</f>
        <v>0</v>
      </c>
      <c r="AZ248" s="91">
        <f>COUNTIF($A$163:$G$163,"35")</f>
        <v>0</v>
      </c>
      <c r="BA248" s="91">
        <f>COUNTIF($A$166:$G$166,"35")</f>
        <v>0</v>
      </c>
      <c r="BB248" s="204">
        <f>SUM(A248:BA248)</f>
        <v>0</v>
      </c>
      <c r="BC248" s="206">
        <f>BB248/360</f>
        <v>0</v>
      </c>
    </row>
    <row r="249" spans="1:55" ht="38.25">
      <c r="A249" s="91" t="s">
        <v>11</v>
      </c>
      <c r="B249" s="91"/>
      <c r="C249" s="91"/>
      <c r="D249" s="91"/>
      <c r="E249" s="91"/>
      <c r="F249" s="91"/>
      <c r="G249" s="91"/>
      <c r="H249" s="91"/>
      <c r="I249" s="91"/>
      <c r="J249" s="91"/>
      <c r="K249" s="91"/>
      <c r="L249" s="91"/>
      <c r="M249" s="91"/>
      <c r="N249" s="91"/>
      <c r="O249" s="86"/>
      <c r="P249" s="86"/>
      <c r="Q249" s="86"/>
      <c r="R249" s="86"/>
      <c r="S249" s="86"/>
      <c r="T249" s="86"/>
      <c r="U249" s="86"/>
      <c r="V249" s="86"/>
      <c r="W249" s="86"/>
      <c r="X249" s="86"/>
      <c r="Y249" s="86"/>
      <c r="Z249" s="86"/>
      <c r="AA249" s="86"/>
      <c r="AB249" s="86"/>
      <c r="AC249" s="86"/>
      <c r="AD249" s="86"/>
      <c r="AE249" s="86"/>
      <c r="AF249" s="86"/>
      <c r="AG249" s="86"/>
      <c r="AH249" s="86"/>
      <c r="AI249" s="86"/>
      <c r="AJ249" s="86"/>
      <c r="AK249" s="86"/>
      <c r="AL249" s="86"/>
      <c r="AM249" s="86"/>
      <c r="AN249" s="86"/>
      <c r="AO249" s="86"/>
      <c r="AP249" s="86"/>
      <c r="AQ249" s="86"/>
      <c r="AR249" s="86"/>
      <c r="AS249" s="86"/>
      <c r="AT249" s="86"/>
      <c r="AU249" s="86"/>
      <c r="AV249" s="86"/>
      <c r="AW249" s="86"/>
      <c r="AX249" s="86"/>
      <c r="AY249" s="86"/>
      <c r="AZ249" s="86"/>
      <c r="BA249" s="86"/>
      <c r="BB249" s="205" t="s">
        <v>63</v>
      </c>
      <c r="BC249" s="205">
        <v>36</v>
      </c>
    </row>
    <row r="250" spans="1:55">
      <c r="A250" s="91">
        <f>COUNTIF(A10:G10,"36")</f>
        <v>0</v>
      </c>
      <c r="B250" s="91">
        <f>COUNTIF(A13:G13,"36")</f>
        <v>0</v>
      </c>
      <c r="C250" s="91">
        <f>COUNTIF(A16:G16,"36")</f>
        <v>0</v>
      </c>
      <c r="D250" s="91">
        <f>COUNTIF(A19:G19,"36")</f>
        <v>0</v>
      </c>
      <c r="E250" s="91">
        <f>COUNTIF(A22:G22,"36")</f>
        <v>0</v>
      </c>
      <c r="F250" s="91">
        <f>COUNTIF(A25:G25,"36")</f>
        <v>0</v>
      </c>
      <c r="G250" s="91">
        <f>COUNTIF(A28:G28,"36")</f>
        <v>0</v>
      </c>
      <c r="H250" s="91">
        <f>COUNTIF(A31:G31,"36")</f>
        <v>0</v>
      </c>
      <c r="I250" s="91">
        <f>COUNTIF(A34:G34,"36")</f>
        <v>0</v>
      </c>
      <c r="J250" s="91">
        <f>COUNTIF(A37:G37,"36")</f>
        <v>0</v>
      </c>
      <c r="K250" s="91">
        <f>COUNTIF(A40:G40,"36")</f>
        <v>0</v>
      </c>
      <c r="L250" s="91">
        <f>COUNTIF(A43:G43,"36")</f>
        <v>0</v>
      </c>
      <c r="M250" s="91">
        <f>COUNTIF(A46:G46,"36")</f>
        <v>0</v>
      </c>
      <c r="N250" s="91">
        <f>COUNTIF(A49:G49,"36")</f>
        <v>0</v>
      </c>
      <c r="O250" s="91">
        <f>COUNTIF($A$52:$G$52,"36")</f>
        <v>0</v>
      </c>
      <c r="P250" s="91">
        <f>COUNTIF($A$55:$G$55,"36")</f>
        <v>0</v>
      </c>
      <c r="Q250" s="91">
        <f>COUNTIF($A$58:$G$58,"36")</f>
        <v>0</v>
      </c>
      <c r="R250" s="91">
        <f>COUNTIF($A$61:$G$61,"36")</f>
        <v>0</v>
      </c>
      <c r="S250" s="91">
        <f>COUNTIF($A$64:$G$64,"36")</f>
        <v>0</v>
      </c>
      <c r="T250" s="91">
        <f>COUNTIF($A$67:$G$67,"36")</f>
        <v>0</v>
      </c>
      <c r="U250" s="91">
        <f>COUNTIF($A$70:$G$70,"36")</f>
        <v>0</v>
      </c>
      <c r="V250" s="91">
        <f>COUNTIF($A$73:$G$73,"36")</f>
        <v>0</v>
      </c>
      <c r="W250" s="91">
        <f>COUNTIF($A$76:$G$76,"36")</f>
        <v>0</v>
      </c>
      <c r="X250" s="91">
        <f>COUNTIF($A$79:$G$79,"36")</f>
        <v>0</v>
      </c>
      <c r="Y250" s="91">
        <f>COUNTIF($A$82:$G$82,"36")</f>
        <v>0</v>
      </c>
      <c r="Z250" s="91">
        <f>COUNTIF($A$85:$G$85,"36")</f>
        <v>0</v>
      </c>
      <c r="AA250" s="91">
        <f>COUNTIF($A$88:$G$88,"36")</f>
        <v>0</v>
      </c>
      <c r="AB250" s="91">
        <f>COUNTIF($A$91:$G$91,"36")</f>
        <v>0</v>
      </c>
      <c r="AC250" s="91">
        <f>COUNTIF($A$94:$G$94,"36")</f>
        <v>0</v>
      </c>
      <c r="AD250" s="91">
        <f>COUNTIF($A$97:$G$97,"36")</f>
        <v>0</v>
      </c>
      <c r="AE250" s="91">
        <f>COUNTIF($A$100:$G$100,"36")</f>
        <v>0</v>
      </c>
      <c r="AF250" s="91">
        <f>COUNTIF($A$103:$G$103,"36")</f>
        <v>0</v>
      </c>
      <c r="AG250" s="91">
        <f>COUNTIF($A$106:$G$106,"36")</f>
        <v>0</v>
      </c>
      <c r="AH250" s="91">
        <f>COUNTIF($A$109:$G$109,"36")</f>
        <v>0</v>
      </c>
      <c r="AI250" s="91">
        <f>COUNTIF($A$112:$G$112,"36")</f>
        <v>0</v>
      </c>
      <c r="AJ250" s="91">
        <f>COUNTIF($A$115:$G$115,"36")</f>
        <v>0</v>
      </c>
      <c r="AK250" s="91">
        <f>COUNTIF($A$118:$G$118,"36")</f>
        <v>0</v>
      </c>
      <c r="AL250" s="91">
        <f>COUNTIF($A$121:$G$121,"36")</f>
        <v>0</v>
      </c>
      <c r="AM250" s="91">
        <f>COUNTIF($A$124:$G$124,"36")</f>
        <v>0</v>
      </c>
      <c r="AN250" s="91">
        <f>COUNTIF($A$127:$G$127,"36")</f>
        <v>0</v>
      </c>
      <c r="AO250" s="91">
        <f>COUNTIF($A$130:$G$130,"36")</f>
        <v>0</v>
      </c>
      <c r="AP250" s="91">
        <f>COUNTIF($A$133:$G$133,"36")</f>
        <v>0</v>
      </c>
      <c r="AQ250" s="91">
        <f>COUNTIF($A$136:$G$136,"36")</f>
        <v>0</v>
      </c>
      <c r="AR250" s="91">
        <f>COUNTIF($A$139:$G$139,"36")</f>
        <v>0</v>
      </c>
      <c r="AS250" s="91">
        <f>COUNTIF($A$142:$G$142,"36")</f>
        <v>0</v>
      </c>
      <c r="AT250" s="91">
        <f>COUNTIF($A$145:$G$145,"36")</f>
        <v>0</v>
      </c>
      <c r="AU250" s="91">
        <f>COUNTIF($A$148:$G$148,"36")</f>
        <v>0</v>
      </c>
      <c r="AV250" s="91">
        <f>COUNTIF($A$151:$G$151,"36")</f>
        <v>0</v>
      </c>
      <c r="AW250" s="91">
        <f>COUNTIF($A$154:$G$154,"36")</f>
        <v>0</v>
      </c>
      <c r="AX250" s="91">
        <f>COUNTIF($A$157:$G$157,"36")</f>
        <v>0</v>
      </c>
      <c r="AY250" s="91">
        <f>COUNTIF($A$160:$G$160,"36")</f>
        <v>0</v>
      </c>
      <c r="AZ250" s="91">
        <f>COUNTIF($A$163:$G$163,"36")</f>
        <v>0</v>
      </c>
      <c r="BA250" s="91">
        <f>COUNTIF($A$166:$G$166,"36")</f>
        <v>0</v>
      </c>
      <c r="BB250" s="204">
        <f>SUM(A250:BA250)</f>
        <v>0</v>
      </c>
      <c r="BC250" s="206">
        <f>BB250/360</f>
        <v>0</v>
      </c>
    </row>
    <row r="251" spans="1:55" ht="38.25">
      <c r="A251" s="91" t="s">
        <v>16</v>
      </c>
      <c r="B251" s="91"/>
      <c r="C251" s="91"/>
      <c r="D251" s="91"/>
      <c r="E251" s="91"/>
      <c r="F251" s="91"/>
      <c r="G251" s="91"/>
      <c r="H251" s="91"/>
      <c r="I251" s="91"/>
      <c r="J251" s="91"/>
      <c r="K251" s="91"/>
      <c r="L251" s="91"/>
      <c r="M251" s="91"/>
      <c r="N251" s="91"/>
      <c r="O251" s="86"/>
      <c r="P251" s="86"/>
      <c r="Q251" s="86"/>
      <c r="R251" s="86"/>
      <c r="S251" s="86"/>
      <c r="T251" s="86"/>
      <c r="U251" s="86"/>
      <c r="V251" s="86"/>
      <c r="W251" s="86"/>
      <c r="X251" s="86"/>
      <c r="Y251" s="86"/>
      <c r="Z251" s="86"/>
      <c r="AA251" s="86"/>
      <c r="AB251" s="86"/>
      <c r="AC251" s="86"/>
      <c r="AD251" s="86"/>
      <c r="AE251" s="86"/>
      <c r="AF251" s="86"/>
      <c r="AG251" s="86"/>
      <c r="AH251" s="86"/>
      <c r="AI251" s="86"/>
      <c r="AJ251" s="86"/>
      <c r="AK251" s="86"/>
      <c r="AL251" s="86"/>
      <c r="AM251" s="86"/>
      <c r="AN251" s="86"/>
      <c r="AO251" s="86"/>
      <c r="AP251" s="86"/>
      <c r="AQ251" s="86"/>
      <c r="AR251" s="86"/>
      <c r="AS251" s="86"/>
      <c r="AT251" s="86"/>
      <c r="AU251" s="86"/>
      <c r="AV251" s="86"/>
      <c r="AW251" s="86"/>
      <c r="AX251" s="86"/>
      <c r="AY251" s="86"/>
      <c r="AZ251" s="86"/>
      <c r="BA251" s="86"/>
      <c r="BB251" s="205" t="s">
        <v>64</v>
      </c>
      <c r="BC251" s="205">
        <v>37</v>
      </c>
    </row>
    <row r="252" spans="1:55">
      <c r="A252" s="91">
        <f>COUNTIF(A10:G10,"37")</f>
        <v>0</v>
      </c>
      <c r="B252" s="91">
        <f>COUNTIF(A13:G13,"37")</f>
        <v>0</v>
      </c>
      <c r="C252" s="91">
        <f>COUNTIF(A16:G16,"37")</f>
        <v>0</v>
      </c>
      <c r="D252" s="91">
        <f>COUNTIF(A19:G19,"37")</f>
        <v>0</v>
      </c>
      <c r="E252" s="91">
        <f>COUNTIF(A22:G22,"37")</f>
        <v>0</v>
      </c>
      <c r="F252" s="91">
        <f>COUNTIF(A25:G25,"37")</f>
        <v>0</v>
      </c>
      <c r="G252" s="91">
        <f>COUNTIF(A28:G28,"37")</f>
        <v>0</v>
      </c>
      <c r="H252" s="91">
        <f>COUNTIF(A31:G31,"37")</f>
        <v>0</v>
      </c>
      <c r="I252" s="91">
        <f>COUNTIF(A34:G34,"37")</f>
        <v>0</v>
      </c>
      <c r="J252" s="91">
        <f>COUNTIF(A37:G37,"37")</f>
        <v>0</v>
      </c>
      <c r="K252" s="91">
        <f>COUNTIF(A40:G40,"37")</f>
        <v>0</v>
      </c>
      <c r="L252" s="91">
        <f>COUNTIF(A43:G43,"37")</f>
        <v>0</v>
      </c>
      <c r="M252" s="91">
        <f>COUNTIF(A46:G46,"37")</f>
        <v>0</v>
      </c>
      <c r="N252" s="91">
        <f>COUNTIF(A49:G49,"37")</f>
        <v>0</v>
      </c>
      <c r="O252" s="91">
        <f>COUNTIF($A$52:$G$52,"37")</f>
        <v>0</v>
      </c>
      <c r="P252" s="91">
        <f>COUNTIF($A$55:$G$55,"37")</f>
        <v>0</v>
      </c>
      <c r="Q252" s="91">
        <f>COUNTIF($A$58:$G$58,"37")</f>
        <v>0</v>
      </c>
      <c r="R252" s="91">
        <f>COUNTIF($A$61:$G$61,"37")</f>
        <v>0</v>
      </c>
      <c r="S252" s="91">
        <f>COUNTIF($A$64:$G$64,"37")</f>
        <v>0</v>
      </c>
      <c r="T252" s="91">
        <f>COUNTIF($A$67:$G$67,"37")</f>
        <v>0</v>
      </c>
      <c r="U252" s="91">
        <f>COUNTIF($A$70:$G$70,"37")</f>
        <v>0</v>
      </c>
      <c r="V252" s="91">
        <f>COUNTIF($A$73:$G$73,"37")</f>
        <v>0</v>
      </c>
      <c r="W252" s="91">
        <f>COUNTIF($A$76:$G$76,"37")</f>
        <v>0</v>
      </c>
      <c r="X252" s="91">
        <f>COUNTIF($A$79:$G$79,"37")</f>
        <v>0</v>
      </c>
      <c r="Y252" s="91">
        <f>COUNTIF($A$82:$G$82,"37")</f>
        <v>0</v>
      </c>
      <c r="Z252" s="91">
        <f>COUNTIF($A$85:$G$85,"37")</f>
        <v>0</v>
      </c>
      <c r="AA252" s="91">
        <f>COUNTIF($A$88:$G$88,"37")</f>
        <v>0</v>
      </c>
      <c r="AB252" s="91">
        <f>COUNTIF($A$91:$G$91,"37")</f>
        <v>0</v>
      </c>
      <c r="AC252" s="91">
        <f>COUNTIF($A$94:$G$94,"37")</f>
        <v>0</v>
      </c>
      <c r="AD252" s="91">
        <f>COUNTIF($A$97:$G$97,"37")</f>
        <v>0</v>
      </c>
      <c r="AE252" s="91">
        <f>COUNTIF($A$100:$G$100,"37")</f>
        <v>0</v>
      </c>
      <c r="AF252" s="91">
        <f>COUNTIF($A$103:$G$103,"37")</f>
        <v>0</v>
      </c>
      <c r="AG252" s="91">
        <f>COUNTIF($A$106:$G$106,"37")</f>
        <v>0</v>
      </c>
      <c r="AH252" s="91">
        <f>COUNTIF($A$109:$G$109,"37")</f>
        <v>0</v>
      </c>
      <c r="AI252" s="91">
        <f>COUNTIF($A$112:$G$112,"37")</f>
        <v>0</v>
      </c>
      <c r="AJ252" s="91">
        <f>COUNTIF($A$115:$G$115,"37")</f>
        <v>0</v>
      </c>
      <c r="AK252" s="91">
        <f>COUNTIF($A$118:$G$118,"37")</f>
        <v>0</v>
      </c>
      <c r="AL252" s="91">
        <f>COUNTIF($A$121:$G$121,"37")</f>
        <v>0</v>
      </c>
      <c r="AM252" s="91">
        <f>COUNTIF($A$124:$G$124,"37")</f>
        <v>0</v>
      </c>
      <c r="AN252" s="91">
        <f>COUNTIF($A$127:$G$127,"37")</f>
        <v>0</v>
      </c>
      <c r="AO252" s="91">
        <f>COUNTIF($A$130:$G$130,"37")</f>
        <v>0</v>
      </c>
      <c r="AP252" s="91">
        <f>COUNTIF($A$133:$G$133,"37")</f>
        <v>0</v>
      </c>
      <c r="AQ252" s="91">
        <f>COUNTIF($A$136:$G$136,"37")</f>
        <v>0</v>
      </c>
      <c r="AR252" s="91">
        <f>COUNTIF($A$139:$G$139,"37")</f>
        <v>0</v>
      </c>
      <c r="AS252" s="91">
        <f>COUNTIF($A$142:$G$142,"37")</f>
        <v>0</v>
      </c>
      <c r="AT252" s="91">
        <f>COUNTIF($A$145:$G$145,"37")</f>
        <v>0</v>
      </c>
      <c r="AU252" s="91">
        <f>COUNTIF($A$148:$G$148,"37")</f>
        <v>0</v>
      </c>
      <c r="AV252" s="91">
        <f>COUNTIF($A$151:$G$151,"37")</f>
        <v>0</v>
      </c>
      <c r="AW252" s="91">
        <f>COUNTIF($A$154:$G$154,"37")</f>
        <v>0</v>
      </c>
      <c r="AX252" s="91">
        <f>COUNTIF($A$157:$G$157,"37")</f>
        <v>0</v>
      </c>
      <c r="AY252" s="91">
        <f>COUNTIF($A$160:$G$160,"37")</f>
        <v>0</v>
      </c>
      <c r="AZ252" s="91">
        <f>COUNTIF($A$163:$G$163,"37")</f>
        <v>0</v>
      </c>
      <c r="BA252" s="91">
        <f>COUNTIF($A$166:$G$166,"37")</f>
        <v>0</v>
      </c>
      <c r="BB252" s="204">
        <f>SUM(A252:BA252)</f>
        <v>0</v>
      </c>
      <c r="BC252" s="206">
        <f>BB252/360</f>
        <v>0</v>
      </c>
    </row>
    <row r="253" spans="1:55" ht="38.25">
      <c r="A253" s="91" t="s">
        <v>17</v>
      </c>
      <c r="B253" s="91"/>
      <c r="C253" s="91"/>
      <c r="D253" s="91"/>
      <c r="E253" s="91"/>
      <c r="F253" s="91"/>
      <c r="G253" s="91"/>
      <c r="H253" s="91"/>
      <c r="I253" s="91"/>
      <c r="J253" s="91"/>
      <c r="K253" s="91"/>
      <c r="L253" s="91"/>
      <c r="M253" s="91"/>
      <c r="N253" s="91"/>
      <c r="O253" s="86"/>
      <c r="P253" s="86"/>
      <c r="Q253" s="86"/>
      <c r="R253" s="86"/>
      <c r="S253" s="86"/>
      <c r="T253" s="86"/>
      <c r="U253" s="86"/>
      <c r="V253" s="86"/>
      <c r="W253" s="86"/>
      <c r="X253" s="86"/>
      <c r="Y253" s="86"/>
      <c r="Z253" s="86"/>
      <c r="AA253" s="86"/>
      <c r="AB253" s="86"/>
      <c r="AC253" s="86"/>
      <c r="AD253" s="86"/>
      <c r="AE253" s="86"/>
      <c r="AF253" s="86"/>
      <c r="AG253" s="86"/>
      <c r="AH253" s="86"/>
      <c r="AI253" s="86"/>
      <c r="AJ253" s="86"/>
      <c r="AK253" s="86"/>
      <c r="AL253" s="86"/>
      <c r="AM253" s="86"/>
      <c r="AN253" s="86"/>
      <c r="AO253" s="86"/>
      <c r="AP253" s="86"/>
      <c r="AQ253" s="86"/>
      <c r="AR253" s="86"/>
      <c r="AS253" s="86"/>
      <c r="AT253" s="86"/>
      <c r="AU253" s="86"/>
      <c r="AV253" s="86"/>
      <c r="AW253" s="86"/>
      <c r="AX253" s="86"/>
      <c r="AY253" s="86"/>
      <c r="AZ253" s="86"/>
      <c r="BA253" s="86"/>
      <c r="BB253" s="205" t="s">
        <v>65</v>
      </c>
      <c r="BC253" s="205">
        <v>38</v>
      </c>
    </row>
    <row r="254" spans="1:55">
      <c r="A254" s="91">
        <f>COUNTIF(A10:G10,"38")</f>
        <v>0</v>
      </c>
      <c r="B254" s="91">
        <f>COUNTIF(A13:G13,"38")</f>
        <v>0</v>
      </c>
      <c r="C254" s="91">
        <f>COUNTIF(A16:G16,"38")</f>
        <v>0</v>
      </c>
      <c r="D254" s="91">
        <f>COUNTIF(A19:G19,"38")</f>
        <v>0</v>
      </c>
      <c r="E254" s="91">
        <f>COUNTIF(A22:G22,"38")</f>
        <v>0</v>
      </c>
      <c r="F254" s="91">
        <f>COUNTIF(A25:G25,"38")</f>
        <v>0</v>
      </c>
      <c r="G254" s="91">
        <f>COUNTIF(A28:G28,"38")</f>
        <v>0</v>
      </c>
      <c r="H254" s="91">
        <f>COUNTIF(A31:G31,"38")</f>
        <v>0</v>
      </c>
      <c r="I254" s="91">
        <f>COUNTIF(A34:G34,"38")</f>
        <v>0</v>
      </c>
      <c r="J254" s="91">
        <f>COUNTIF(A37:G37,"38")</f>
        <v>0</v>
      </c>
      <c r="K254" s="91">
        <f>COUNTIF(A40:G40,"38")</f>
        <v>0</v>
      </c>
      <c r="L254" s="91">
        <f>COUNTIF(A43:G43,"38")</f>
        <v>0</v>
      </c>
      <c r="M254" s="91">
        <f>COUNTIF(A46:G46,"38")</f>
        <v>0</v>
      </c>
      <c r="N254" s="91">
        <f>COUNTIF(A49:G49,"38")</f>
        <v>0</v>
      </c>
      <c r="O254" s="91">
        <f>COUNTIF($A$52:$G$52,"38")</f>
        <v>0</v>
      </c>
      <c r="P254" s="91">
        <f>COUNTIF($A$55:$G$55,"38")</f>
        <v>0</v>
      </c>
      <c r="Q254" s="91">
        <f>COUNTIF($A$58:$G$58,"38")</f>
        <v>0</v>
      </c>
      <c r="R254" s="91">
        <f>COUNTIF($A$61:$G$61,"38")</f>
        <v>0</v>
      </c>
      <c r="S254" s="91">
        <f>COUNTIF($A$64:$G$64,"38")</f>
        <v>0</v>
      </c>
      <c r="T254" s="91">
        <f>COUNTIF($A$67:$G$67,"38")</f>
        <v>0</v>
      </c>
      <c r="U254" s="91">
        <f>COUNTIF($A$70:$G$70,"38")</f>
        <v>0</v>
      </c>
      <c r="V254" s="91">
        <f>COUNTIF($A$73:$G$73,"38")</f>
        <v>0</v>
      </c>
      <c r="W254" s="91">
        <f>COUNTIF($A$76:$G$76,"38")</f>
        <v>0</v>
      </c>
      <c r="X254" s="91">
        <f>COUNTIF($A$79:$G$79,"38")</f>
        <v>0</v>
      </c>
      <c r="Y254" s="91">
        <f>COUNTIF($A$82:$G$82,"38")</f>
        <v>0</v>
      </c>
      <c r="Z254" s="91">
        <f>COUNTIF($A$85:$G$85,"38")</f>
        <v>0</v>
      </c>
      <c r="AA254" s="91">
        <f>COUNTIF($A$88:$G$88,"38")</f>
        <v>0</v>
      </c>
      <c r="AB254" s="91">
        <f>COUNTIF($A$91:$G$91,"38")</f>
        <v>0</v>
      </c>
      <c r="AC254" s="91">
        <f>COUNTIF($A$94:$G$94,"38")</f>
        <v>0</v>
      </c>
      <c r="AD254" s="91">
        <f>COUNTIF($A$97:$G$97,"38")</f>
        <v>0</v>
      </c>
      <c r="AE254" s="91">
        <f>COUNTIF($A$100:$G$100,"38")</f>
        <v>0</v>
      </c>
      <c r="AF254" s="91">
        <f>COUNTIF($A$103:$G$103,"38")</f>
        <v>0</v>
      </c>
      <c r="AG254" s="91">
        <f>COUNTIF($A$106:$G$106,"38")</f>
        <v>0</v>
      </c>
      <c r="AH254" s="91">
        <f>COUNTIF($A$109:$G$109,"38")</f>
        <v>0</v>
      </c>
      <c r="AI254" s="91">
        <f>COUNTIF($A$112:$G$112,"38")</f>
        <v>0</v>
      </c>
      <c r="AJ254" s="91">
        <f>COUNTIF($A$115:$G$115,"38")</f>
        <v>0</v>
      </c>
      <c r="AK254" s="91">
        <f>COUNTIF($A$118:$G$118,"38")</f>
        <v>0</v>
      </c>
      <c r="AL254" s="91">
        <f>COUNTIF($A$121:$G$121,"38")</f>
        <v>0</v>
      </c>
      <c r="AM254" s="91">
        <f>COUNTIF($A$124:$G$124,"38")</f>
        <v>0</v>
      </c>
      <c r="AN254" s="91">
        <f>COUNTIF($A$127:$G$127,"38")</f>
        <v>0</v>
      </c>
      <c r="AO254" s="91">
        <f>COUNTIF($A$130:$G$130,"38")</f>
        <v>0</v>
      </c>
      <c r="AP254" s="91">
        <f>COUNTIF($A$133:$G$133,"38")</f>
        <v>0</v>
      </c>
      <c r="AQ254" s="91">
        <f>COUNTIF($A$136:$G$136,"38")</f>
        <v>0</v>
      </c>
      <c r="AR254" s="91">
        <f>COUNTIF($A$139:$G$139,"38")</f>
        <v>0</v>
      </c>
      <c r="AS254" s="91">
        <f>COUNTIF($A$142:$G$142,"38")</f>
        <v>0</v>
      </c>
      <c r="AT254" s="91">
        <f>COUNTIF($A$145:$G$145,"38")</f>
        <v>0</v>
      </c>
      <c r="AU254" s="91">
        <f>COUNTIF($A$148:$G$148,"38")</f>
        <v>0</v>
      </c>
      <c r="AV254" s="91">
        <f>COUNTIF($A$151:$G$151,"38")</f>
        <v>0</v>
      </c>
      <c r="AW254" s="91">
        <f>COUNTIF($A$154:$G$154,"38")</f>
        <v>0</v>
      </c>
      <c r="AX254" s="91">
        <f>COUNTIF($A$157:$G$157,"38")</f>
        <v>0</v>
      </c>
      <c r="AY254" s="91">
        <f>COUNTIF($A$160:$G$160,"38")</f>
        <v>0</v>
      </c>
      <c r="AZ254" s="91">
        <f>COUNTIF($A$163:$G$163,"38")</f>
        <v>0</v>
      </c>
      <c r="BA254" s="91">
        <f>COUNTIF($A$166:$G$166,"38")</f>
        <v>0</v>
      </c>
      <c r="BB254" s="204">
        <f>SUM(A254:BA254)</f>
        <v>0</v>
      </c>
      <c r="BC254" s="206">
        <f>BB254/360</f>
        <v>0</v>
      </c>
    </row>
    <row r="255" spans="1:55" ht="38.25">
      <c r="A255" s="208" t="s">
        <v>18</v>
      </c>
      <c r="B255" s="91"/>
      <c r="C255" s="91"/>
      <c r="D255" s="91"/>
      <c r="E255" s="91"/>
      <c r="F255" s="91"/>
      <c r="G255" s="91"/>
      <c r="H255" s="91"/>
      <c r="I255" s="91"/>
      <c r="J255" s="91"/>
      <c r="K255" s="91"/>
      <c r="L255" s="91"/>
      <c r="M255" s="91"/>
      <c r="N255" s="91"/>
      <c r="O255" s="86"/>
      <c r="P255" s="86"/>
      <c r="Q255" s="86"/>
      <c r="R255" s="86"/>
      <c r="S255" s="86"/>
      <c r="T255" s="86"/>
      <c r="U255" s="86"/>
      <c r="V255" s="86"/>
      <c r="W255" s="86"/>
      <c r="X255" s="86"/>
      <c r="Y255" s="86"/>
      <c r="Z255" s="86"/>
      <c r="AA255" s="86"/>
      <c r="AB255" s="86"/>
      <c r="AC255" s="86"/>
      <c r="AD255" s="86"/>
      <c r="AE255" s="86"/>
      <c r="AF255" s="86"/>
      <c r="AG255" s="86"/>
      <c r="AH255" s="86"/>
      <c r="AI255" s="86"/>
      <c r="AJ255" s="86"/>
      <c r="AK255" s="86"/>
      <c r="AL255" s="86"/>
      <c r="AM255" s="86"/>
      <c r="AN255" s="86"/>
      <c r="AO255" s="86"/>
      <c r="AP255" s="86"/>
      <c r="AQ255" s="86"/>
      <c r="AR255" s="86"/>
      <c r="AS255" s="86"/>
      <c r="AT255" s="86"/>
      <c r="AU255" s="86"/>
      <c r="AV255" s="86"/>
      <c r="AW255" s="86"/>
      <c r="AX255" s="86"/>
      <c r="AY255" s="86"/>
      <c r="AZ255" s="86"/>
      <c r="BA255" s="86"/>
      <c r="BB255" s="205" t="s">
        <v>66</v>
      </c>
      <c r="BC255" s="205">
        <v>39</v>
      </c>
    </row>
    <row r="256" spans="1:55">
      <c r="A256" s="208">
        <f>COUNTIF(A10:G10,"39")</f>
        <v>0</v>
      </c>
      <c r="B256" s="91">
        <f>COUNTIF(A13:G13,"39")</f>
        <v>0</v>
      </c>
      <c r="C256" s="91">
        <f>COUNTIF(A16:G16,"39")</f>
        <v>0</v>
      </c>
      <c r="D256" s="91">
        <f>COUNTIF(A19:G19,"39")</f>
        <v>0</v>
      </c>
      <c r="E256" s="91">
        <f>COUNTIF(A22:G22,"39")</f>
        <v>0</v>
      </c>
      <c r="F256" s="91">
        <f>COUNTIF(A25:G25,"39")</f>
        <v>0</v>
      </c>
      <c r="G256" s="91">
        <f>COUNTIF(A28:G28,"39")</f>
        <v>0</v>
      </c>
      <c r="H256" s="91">
        <f>COUNTIF(A31:G31,"39")</f>
        <v>0</v>
      </c>
      <c r="I256" s="91">
        <f>COUNTIF(A34:G34,"39")</f>
        <v>0</v>
      </c>
      <c r="J256" s="91">
        <f>COUNTIF(A37:G37,"39")</f>
        <v>0</v>
      </c>
      <c r="K256" s="91">
        <f>COUNTIF(A40:G40,"39")</f>
        <v>0</v>
      </c>
      <c r="L256" s="91">
        <f>COUNTIF(A43:G43,"39")</f>
        <v>0</v>
      </c>
      <c r="M256" s="91">
        <f>COUNTIF(A46:G46,"39")</f>
        <v>0</v>
      </c>
      <c r="N256" s="91">
        <f>COUNTIF(A49:G49,"39")</f>
        <v>0</v>
      </c>
      <c r="O256" s="91">
        <f>COUNTIF($A$52:$G$52,"39")</f>
        <v>0</v>
      </c>
      <c r="P256" s="91">
        <f>COUNTIF($A$55:$G$55,"39")</f>
        <v>0</v>
      </c>
      <c r="Q256" s="91">
        <f>COUNTIF($A$58:$G$58,"39")</f>
        <v>0</v>
      </c>
      <c r="R256" s="91">
        <f>COUNTIF($A$61:$G$61,"39")</f>
        <v>0</v>
      </c>
      <c r="S256" s="91">
        <f>COUNTIF($A$64:$G$64,"39")</f>
        <v>0</v>
      </c>
      <c r="T256" s="91">
        <f>COUNTIF($A$67:$G$67,"39")</f>
        <v>0</v>
      </c>
      <c r="U256" s="91">
        <f>COUNTIF($A$70:$G$70,"39")</f>
        <v>0</v>
      </c>
      <c r="V256" s="91">
        <f>COUNTIF($A$73:$G$73,"39")</f>
        <v>0</v>
      </c>
      <c r="W256" s="91">
        <f>COUNTIF($A$76:$G$76,"39")</f>
        <v>0</v>
      </c>
      <c r="X256" s="91">
        <f>COUNTIF($A$79:$G$79,"39")</f>
        <v>0</v>
      </c>
      <c r="Y256" s="91">
        <f>COUNTIF($A$82:$G$82,"39")</f>
        <v>0</v>
      </c>
      <c r="Z256" s="91">
        <f>COUNTIF($A$85:$G$85,"39")</f>
        <v>0</v>
      </c>
      <c r="AA256" s="91">
        <f>COUNTIF($A$88:$G$88,"39")</f>
        <v>0</v>
      </c>
      <c r="AB256" s="91">
        <f>COUNTIF($A$91:$G$91,"39")</f>
        <v>0</v>
      </c>
      <c r="AC256" s="91">
        <f>COUNTIF($A$94:$G$94,"39")</f>
        <v>0</v>
      </c>
      <c r="AD256" s="91">
        <f>COUNTIF($A$97:$G$97,"39")</f>
        <v>0</v>
      </c>
      <c r="AE256" s="91">
        <f>COUNTIF($A$100:$G$100,"39")</f>
        <v>0</v>
      </c>
      <c r="AF256" s="91">
        <f>COUNTIF($A$103:$G$103,"39")</f>
        <v>0</v>
      </c>
      <c r="AG256" s="91">
        <f>COUNTIF($A$106:$G$106,"39")</f>
        <v>0</v>
      </c>
      <c r="AH256" s="91">
        <f>COUNTIF($A$109:$G$109,"39")</f>
        <v>0</v>
      </c>
      <c r="AI256" s="91">
        <f>COUNTIF($A$112:$G$112,"39")</f>
        <v>0</v>
      </c>
      <c r="AJ256" s="91">
        <f>COUNTIF($A$115:$G$115,"39")</f>
        <v>0</v>
      </c>
      <c r="AK256" s="91">
        <f>COUNTIF($A$118:$G$118,"39")</f>
        <v>0</v>
      </c>
      <c r="AL256" s="91">
        <f>COUNTIF($A$121:$G$121,"39")</f>
        <v>0</v>
      </c>
      <c r="AM256" s="91">
        <f>COUNTIF($A$124:$G$124,"39")</f>
        <v>0</v>
      </c>
      <c r="AN256" s="91">
        <f>COUNTIF($A$127:$G$127,"39")</f>
        <v>0</v>
      </c>
      <c r="AO256" s="91">
        <f>COUNTIF($A$130:$G$130,"39")</f>
        <v>0</v>
      </c>
      <c r="AP256" s="91">
        <f>COUNTIF($A$133:$G$133,"39")</f>
        <v>0</v>
      </c>
      <c r="AQ256" s="91">
        <f>COUNTIF($A$136:$G$136,"39")</f>
        <v>0</v>
      </c>
      <c r="AR256" s="91">
        <f>COUNTIF($A$139:$G$139,"39")</f>
        <v>0</v>
      </c>
      <c r="AS256" s="91">
        <f>COUNTIF($A$142:$G$142,"39")</f>
        <v>0</v>
      </c>
      <c r="AT256" s="91">
        <f>COUNTIF($A$145:$G$145,"39")</f>
        <v>0</v>
      </c>
      <c r="AU256" s="91">
        <f>COUNTIF($A$148:$G$148,"39")</f>
        <v>0</v>
      </c>
      <c r="AV256" s="91">
        <f>COUNTIF($A$151:$G$151,"39")</f>
        <v>0</v>
      </c>
      <c r="AW256" s="91">
        <f>COUNTIF($A$154:$G$154,"39")</f>
        <v>0</v>
      </c>
      <c r="AX256" s="91">
        <f>COUNTIF($A$157:$G$157,"39")</f>
        <v>0</v>
      </c>
      <c r="AY256" s="91">
        <f>COUNTIF($A$160:$G$160,"39")</f>
        <v>0</v>
      </c>
      <c r="AZ256" s="91">
        <f>COUNTIF($A$163:$G$163,"39")</f>
        <v>0</v>
      </c>
      <c r="BA256" s="91">
        <f>COUNTIF($A$166:$G$166,"39")</f>
        <v>0</v>
      </c>
      <c r="BB256" s="204">
        <f>SUM(A256:BA256)</f>
        <v>0</v>
      </c>
      <c r="BC256" s="206">
        <f>BB256/360</f>
        <v>0</v>
      </c>
    </row>
    <row r="257" spans="1:55" ht="38.25">
      <c r="A257" s="91" t="s">
        <v>19</v>
      </c>
      <c r="B257" s="91"/>
      <c r="C257" s="91"/>
      <c r="D257" s="91"/>
      <c r="E257" s="91"/>
      <c r="F257" s="91"/>
      <c r="G257" s="91"/>
      <c r="H257" s="91"/>
      <c r="I257" s="91"/>
      <c r="J257" s="91"/>
      <c r="K257" s="91"/>
      <c r="L257" s="91"/>
      <c r="M257" s="91"/>
      <c r="N257" s="91"/>
      <c r="O257" s="86"/>
      <c r="P257" s="86"/>
      <c r="Q257" s="86"/>
      <c r="R257" s="86"/>
      <c r="S257" s="86"/>
      <c r="T257" s="86"/>
      <c r="U257" s="86"/>
      <c r="V257" s="86"/>
      <c r="W257" s="86"/>
      <c r="X257" s="86"/>
      <c r="Y257" s="86"/>
      <c r="Z257" s="86"/>
      <c r="AA257" s="86"/>
      <c r="AB257" s="86"/>
      <c r="AC257" s="86"/>
      <c r="AD257" s="86"/>
      <c r="AE257" s="86"/>
      <c r="AF257" s="86"/>
      <c r="AG257" s="86"/>
      <c r="AH257" s="86"/>
      <c r="AI257" s="86"/>
      <c r="AJ257" s="86"/>
      <c r="AK257" s="86"/>
      <c r="AL257" s="86"/>
      <c r="AM257" s="86"/>
      <c r="AN257" s="86"/>
      <c r="AO257" s="86"/>
      <c r="AP257" s="86"/>
      <c r="AQ257" s="86"/>
      <c r="AR257" s="86"/>
      <c r="AS257" s="86"/>
      <c r="AT257" s="86"/>
      <c r="AU257" s="86"/>
      <c r="AV257" s="86"/>
      <c r="AW257" s="86"/>
      <c r="AX257" s="86"/>
      <c r="AY257" s="86"/>
      <c r="AZ257" s="86"/>
      <c r="BA257" s="86"/>
      <c r="BB257" s="205" t="s">
        <v>12</v>
      </c>
      <c r="BC257" s="205">
        <v>40</v>
      </c>
    </row>
    <row r="258" spans="1:55">
      <c r="A258" s="208">
        <f>COUNTIF(A10:G10,"40")</f>
        <v>0</v>
      </c>
      <c r="B258" s="91">
        <f>COUNTIF(A13:G13,"40")</f>
        <v>0</v>
      </c>
      <c r="C258" s="91">
        <f>COUNTIF(A16:G16,"40")</f>
        <v>0</v>
      </c>
      <c r="D258" s="91">
        <f>COUNTIF(A19:G19,"40")</f>
        <v>0</v>
      </c>
      <c r="E258" s="91">
        <f>COUNTIF(A22:G22,"40")</f>
        <v>0</v>
      </c>
      <c r="F258" s="91">
        <f>COUNTIF(A25:G25,"40")</f>
        <v>0</v>
      </c>
      <c r="G258" s="91">
        <f>COUNTIF(A28:G28,"40")</f>
        <v>0</v>
      </c>
      <c r="H258" s="91">
        <f>COUNTIF(A31:G31,"40")</f>
        <v>0</v>
      </c>
      <c r="I258" s="91">
        <f>COUNTIF(A34:G34,"40")</f>
        <v>0</v>
      </c>
      <c r="J258" s="91">
        <f>COUNTIF(A37:G37,"40")</f>
        <v>0</v>
      </c>
      <c r="K258" s="91">
        <f>COUNTIF(A40:G40,"40")</f>
        <v>0</v>
      </c>
      <c r="L258" s="91">
        <f>COUNTIF(A43:G43,"40")</f>
        <v>0</v>
      </c>
      <c r="M258" s="91">
        <f>COUNTIF(A46:G46,"40")</f>
        <v>0</v>
      </c>
      <c r="N258" s="91">
        <f>COUNTIF(A49:G49,"40")</f>
        <v>0</v>
      </c>
      <c r="O258" s="91">
        <f>COUNTIF($A$52:$G$52,"40")</f>
        <v>0</v>
      </c>
      <c r="P258" s="91">
        <f>COUNTIF($A$55:$G$55,"40")</f>
        <v>0</v>
      </c>
      <c r="Q258" s="91">
        <f>COUNTIF($A$58:$G$58,"40")</f>
        <v>0</v>
      </c>
      <c r="R258" s="91">
        <f>COUNTIF($A$61:$G$61,"40")</f>
        <v>0</v>
      </c>
      <c r="S258" s="91">
        <f>COUNTIF($A$64:$G$64,"40")</f>
        <v>0</v>
      </c>
      <c r="T258" s="91">
        <f>COUNTIF($A$67:$G$67,"40")</f>
        <v>0</v>
      </c>
      <c r="U258" s="91">
        <f>COUNTIF($A$70:$G$70,"40")</f>
        <v>0</v>
      </c>
      <c r="V258" s="91">
        <f>COUNTIF($A$73:$G$73,"40")</f>
        <v>0</v>
      </c>
      <c r="W258" s="91">
        <f>COUNTIF($A$76:$G$76,"40")</f>
        <v>0</v>
      </c>
      <c r="X258" s="91">
        <f>COUNTIF($A$79:$G$79,"40")</f>
        <v>0</v>
      </c>
      <c r="Y258" s="91">
        <f>COUNTIF($A$82:$G$82,"40")</f>
        <v>0</v>
      </c>
      <c r="Z258" s="91">
        <f>COUNTIF($A$85:$G$85,"40")</f>
        <v>0</v>
      </c>
      <c r="AA258" s="91">
        <f>COUNTIF($A$88:$G$88,"40")</f>
        <v>0</v>
      </c>
      <c r="AB258" s="91">
        <f>COUNTIF($A$91:$G$91,"40")</f>
        <v>0</v>
      </c>
      <c r="AC258" s="91">
        <f>COUNTIF($A$94:$G$94,"40")</f>
        <v>0</v>
      </c>
      <c r="AD258" s="91">
        <f>COUNTIF($A$97:$G$97,"40")</f>
        <v>0</v>
      </c>
      <c r="AE258" s="91">
        <f>COUNTIF($A$100:$G$100,"40")</f>
        <v>0</v>
      </c>
      <c r="AF258" s="91">
        <f>COUNTIF($A$103:$G$103,"40")</f>
        <v>0</v>
      </c>
      <c r="AG258" s="91">
        <f>COUNTIF($A$106:$G$106,"40")</f>
        <v>0</v>
      </c>
      <c r="AH258" s="91">
        <f>COUNTIF($A$109:$G$109,"40")</f>
        <v>0</v>
      </c>
      <c r="AI258" s="91">
        <f>COUNTIF($A$112:$G$112,"40")</f>
        <v>0</v>
      </c>
      <c r="AJ258" s="91">
        <f>COUNTIF($A$115:$G$115,"40")</f>
        <v>0</v>
      </c>
      <c r="AK258" s="91">
        <f>COUNTIF($A$118:$G$118,"40")</f>
        <v>0</v>
      </c>
      <c r="AL258" s="91">
        <f>COUNTIF($A$121:$G$121,"40")</f>
        <v>0</v>
      </c>
      <c r="AM258" s="91">
        <f>COUNTIF($A$124:$G$124,"40")</f>
        <v>0</v>
      </c>
      <c r="AN258" s="91">
        <f>COUNTIF($A$127:$G$127,"40")</f>
        <v>0</v>
      </c>
      <c r="AO258" s="91">
        <f>COUNTIF($A$130:$G$130,"40")</f>
        <v>0</v>
      </c>
      <c r="AP258" s="91">
        <f>COUNTIF($A$133:$G$133,"40")</f>
        <v>0</v>
      </c>
      <c r="AQ258" s="91">
        <f>COUNTIF($A$136:$G$136,"40")</f>
        <v>0</v>
      </c>
      <c r="AR258" s="91">
        <f>COUNTIF($A$139:$G$139,"40")</f>
        <v>0</v>
      </c>
      <c r="AS258" s="91">
        <f>COUNTIF($A$142:$G$142,"40")</f>
        <v>0</v>
      </c>
      <c r="AT258" s="91">
        <f>COUNTIF($A$145:$G$145,"40")</f>
        <v>0</v>
      </c>
      <c r="AU258" s="91">
        <f>COUNTIF($A$148:$G$148,"40")</f>
        <v>0</v>
      </c>
      <c r="AV258" s="91">
        <f>COUNTIF($A$151:$G$151,"40")</f>
        <v>0</v>
      </c>
      <c r="AW258" s="91">
        <f>COUNTIF($A$154:$G$154,"40")</f>
        <v>0</v>
      </c>
      <c r="AX258" s="91">
        <f>COUNTIF($A$157:$G$157,"40")</f>
        <v>0</v>
      </c>
      <c r="AY258" s="91">
        <f>COUNTIF($A$160:$G$160,"40")</f>
        <v>0</v>
      </c>
      <c r="AZ258" s="91">
        <f>COUNTIF($A$163:$G$163,"40")</f>
        <v>0</v>
      </c>
      <c r="BA258" s="91">
        <f>COUNTIF($A$166:$G$166,"40")</f>
        <v>0</v>
      </c>
      <c r="BB258" s="204">
        <f>SUM(A258:BA258)</f>
        <v>0</v>
      </c>
      <c r="BC258" s="206">
        <f>BB258/360</f>
        <v>0</v>
      </c>
    </row>
    <row r="259" spans="1:55" ht="38.25">
      <c r="A259" s="208" t="s">
        <v>72</v>
      </c>
      <c r="B259" s="91"/>
      <c r="C259" s="91"/>
      <c r="D259" s="91"/>
      <c r="E259" s="91"/>
      <c r="F259" s="91"/>
      <c r="G259" s="91"/>
      <c r="H259" s="91"/>
      <c r="I259" s="91"/>
      <c r="J259" s="91"/>
      <c r="K259" s="91"/>
      <c r="L259" s="91"/>
      <c r="M259" s="91"/>
      <c r="N259" s="91"/>
      <c r="O259" s="86"/>
      <c r="P259" s="86"/>
      <c r="Q259" s="86"/>
      <c r="R259" s="86"/>
      <c r="S259" s="86"/>
      <c r="T259" s="86"/>
      <c r="U259" s="86"/>
      <c r="V259" s="86"/>
      <c r="W259" s="86"/>
      <c r="X259" s="86"/>
      <c r="Y259" s="86"/>
      <c r="Z259" s="86"/>
      <c r="AA259" s="86"/>
      <c r="AB259" s="86"/>
      <c r="AC259" s="86"/>
      <c r="AD259" s="86"/>
      <c r="AE259" s="86"/>
      <c r="AF259" s="86"/>
      <c r="AG259" s="86"/>
      <c r="AH259" s="86"/>
      <c r="AI259" s="86"/>
      <c r="AJ259" s="86"/>
      <c r="AK259" s="86"/>
      <c r="AL259" s="86"/>
      <c r="AM259" s="86"/>
      <c r="AN259" s="86"/>
      <c r="AO259" s="86"/>
      <c r="AP259" s="86"/>
      <c r="AQ259" s="86"/>
      <c r="AR259" s="86"/>
      <c r="AS259" s="86"/>
      <c r="AT259" s="86"/>
      <c r="AU259" s="86"/>
      <c r="AV259" s="86"/>
      <c r="AW259" s="86"/>
      <c r="AX259" s="86"/>
      <c r="AY259" s="86"/>
      <c r="AZ259" s="86"/>
      <c r="BA259" s="86"/>
      <c r="BB259" s="205" t="s">
        <v>13</v>
      </c>
      <c r="BC259" s="205">
        <v>41</v>
      </c>
    </row>
    <row r="260" spans="1:55">
      <c r="A260" s="208">
        <f>COUNTIF(A10:G10,"41")</f>
        <v>0</v>
      </c>
      <c r="B260" s="91">
        <f>COUNTIF(A13:G13,"41")</f>
        <v>0</v>
      </c>
      <c r="C260" s="91">
        <f>COUNTIF(A16:G16,"41")</f>
        <v>0</v>
      </c>
      <c r="D260" s="91">
        <f>COUNTIF(A19:G19,"41")</f>
        <v>0</v>
      </c>
      <c r="E260" s="91">
        <f>COUNTIF(A22:G22,"41")</f>
        <v>0</v>
      </c>
      <c r="F260" s="91">
        <f>COUNTIF(A25:G25,"41")</f>
        <v>0</v>
      </c>
      <c r="G260" s="91">
        <f>COUNTIF(A28:G28,"41")</f>
        <v>0</v>
      </c>
      <c r="H260" s="91">
        <f>COUNTIF(A31:G31,"41")</f>
        <v>0</v>
      </c>
      <c r="I260" s="91">
        <f>COUNTIF(A34:G34,"41")</f>
        <v>0</v>
      </c>
      <c r="J260" s="91">
        <f>COUNTIF(A37:G37,"41")</f>
        <v>0</v>
      </c>
      <c r="K260" s="91">
        <f>COUNTIF(A40:G40,"41")</f>
        <v>0</v>
      </c>
      <c r="L260" s="91">
        <f>COUNTIF(A43:G43,"41")</f>
        <v>0</v>
      </c>
      <c r="M260" s="91">
        <f>COUNTIF(A46:G46,"41")</f>
        <v>0</v>
      </c>
      <c r="N260" s="91">
        <f>COUNTIF(A49:G49,"41")</f>
        <v>0</v>
      </c>
      <c r="O260" s="91">
        <f>COUNTIF($A$52:$G$52,"41")</f>
        <v>0</v>
      </c>
      <c r="P260" s="91">
        <f>COUNTIF($A$55:$G$55,"41")</f>
        <v>0</v>
      </c>
      <c r="Q260" s="91">
        <f>COUNTIF($A$58:$G$58,"41")</f>
        <v>0</v>
      </c>
      <c r="R260" s="91">
        <f>COUNTIF($A$61:$G$61,"41")</f>
        <v>0</v>
      </c>
      <c r="S260" s="91">
        <f>COUNTIF($A$64:$G$64,"41")</f>
        <v>0</v>
      </c>
      <c r="T260" s="91">
        <f>COUNTIF($A$67:$G$67,"41")</f>
        <v>0</v>
      </c>
      <c r="U260" s="91">
        <f>COUNTIF($A$70:$G$70,"41")</f>
        <v>0</v>
      </c>
      <c r="V260" s="91">
        <f>COUNTIF($A$73:$G$73,"41")</f>
        <v>0</v>
      </c>
      <c r="W260" s="91">
        <f>COUNTIF($A$76:$G$76,"41")</f>
        <v>0</v>
      </c>
      <c r="X260" s="91">
        <f>COUNTIF($A$79:$G$79,"41")</f>
        <v>0</v>
      </c>
      <c r="Y260" s="91">
        <f>COUNTIF($A$82:$G$82,"41")</f>
        <v>0</v>
      </c>
      <c r="Z260" s="91">
        <f>COUNTIF($A$85:$G$85,"41")</f>
        <v>0</v>
      </c>
      <c r="AA260" s="91">
        <f>COUNTIF($A$88:$G$88,"41")</f>
        <v>0</v>
      </c>
      <c r="AB260" s="91">
        <f>COUNTIF($A$91:$G$91,"41")</f>
        <v>0</v>
      </c>
      <c r="AC260" s="91">
        <f>COUNTIF($A$94:$G$94,"41")</f>
        <v>0</v>
      </c>
      <c r="AD260" s="91">
        <f>COUNTIF($A$97:$G$97,"41")</f>
        <v>0</v>
      </c>
      <c r="AE260" s="91">
        <f>COUNTIF($A$100:$G$100,"41")</f>
        <v>0</v>
      </c>
      <c r="AF260" s="91">
        <f>COUNTIF($A$103:$G$103,"41")</f>
        <v>0</v>
      </c>
      <c r="AG260" s="91">
        <f>COUNTIF($A$106:$G$106,"41")</f>
        <v>0</v>
      </c>
      <c r="AH260" s="91">
        <f>COUNTIF($A$109:$G$109,"41")</f>
        <v>0</v>
      </c>
      <c r="AI260" s="91">
        <f>COUNTIF($A$112:$G$112,"41")</f>
        <v>0</v>
      </c>
      <c r="AJ260" s="91">
        <f>COUNTIF($A$115:$G$115,"41")</f>
        <v>0</v>
      </c>
      <c r="AK260" s="91">
        <f>COUNTIF($A$118:$G$118,"41")</f>
        <v>0</v>
      </c>
      <c r="AL260" s="91">
        <f>COUNTIF($A$121:$G$121,"41")</f>
        <v>0</v>
      </c>
      <c r="AM260" s="91">
        <f>COUNTIF($A$124:$G$124,"41")</f>
        <v>0</v>
      </c>
      <c r="AN260" s="91">
        <f>COUNTIF($A$127:$G$127,"41")</f>
        <v>0</v>
      </c>
      <c r="AO260" s="91">
        <f>COUNTIF($A$130:$G$130,"41")</f>
        <v>0</v>
      </c>
      <c r="AP260" s="91">
        <f>COUNTIF($A$133:$G$133,"41")</f>
        <v>0</v>
      </c>
      <c r="AQ260" s="91">
        <f>COUNTIF($A$136:$G$136,"41")</f>
        <v>0</v>
      </c>
      <c r="AR260" s="91">
        <f>COUNTIF($A$139:$G$139,"41")</f>
        <v>0</v>
      </c>
      <c r="AS260" s="91">
        <f>COUNTIF($A$142:$G$142,"41")</f>
        <v>0</v>
      </c>
      <c r="AT260" s="91">
        <f>COUNTIF($A$145:$G$145,"41")</f>
        <v>0</v>
      </c>
      <c r="AU260" s="91">
        <f>COUNTIF($A$148:$G$148,"41")</f>
        <v>0</v>
      </c>
      <c r="AV260" s="91">
        <f>COUNTIF($A$151:$G$151,"41")</f>
        <v>0</v>
      </c>
      <c r="AW260" s="91">
        <f>COUNTIF($A$154:$G$154,"41")</f>
        <v>0</v>
      </c>
      <c r="AX260" s="91">
        <f>COUNTIF($A$157:$G$157,"41")</f>
        <v>0</v>
      </c>
      <c r="AY260" s="91">
        <f>COUNTIF($A$160:$G$160,"41")</f>
        <v>0</v>
      </c>
      <c r="AZ260" s="91">
        <f>COUNTIF($A$163:$G$163,"41")</f>
        <v>0</v>
      </c>
      <c r="BA260" s="91">
        <f>COUNTIF($A$166:$G$166,"41")</f>
        <v>0</v>
      </c>
      <c r="BB260" s="204">
        <f>SUM(A260:BA260)</f>
        <v>0</v>
      </c>
      <c r="BC260" s="206">
        <f>BB260/360</f>
        <v>0</v>
      </c>
    </row>
    <row r="261" spans="1:55" ht="38.25">
      <c r="A261" s="91" t="s">
        <v>73</v>
      </c>
      <c r="B261" s="91"/>
      <c r="C261" s="91"/>
      <c r="D261" s="91"/>
      <c r="E261" s="91"/>
      <c r="F261" s="91"/>
      <c r="G261" s="91"/>
      <c r="H261" s="91"/>
      <c r="I261" s="91"/>
      <c r="J261" s="91"/>
      <c r="K261" s="91"/>
      <c r="L261" s="91"/>
      <c r="M261" s="91"/>
      <c r="N261" s="91"/>
      <c r="O261" s="86"/>
      <c r="P261" s="86"/>
      <c r="Q261" s="86"/>
      <c r="R261" s="86"/>
      <c r="S261" s="86"/>
      <c r="T261" s="86"/>
      <c r="U261" s="86"/>
      <c r="V261" s="86"/>
      <c r="W261" s="86"/>
      <c r="X261" s="86"/>
      <c r="Y261" s="86"/>
      <c r="Z261" s="86"/>
      <c r="AA261" s="86"/>
      <c r="AB261" s="86"/>
      <c r="AC261" s="86"/>
      <c r="AD261" s="86"/>
      <c r="AE261" s="86"/>
      <c r="AF261" s="86"/>
      <c r="AG261" s="86"/>
      <c r="AH261" s="86"/>
      <c r="AI261" s="86"/>
      <c r="AJ261" s="86"/>
      <c r="AK261" s="86"/>
      <c r="AL261" s="86"/>
      <c r="AM261" s="86"/>
      <c r="AN261" s="86"/>
      <c r="AO261" s="86"/>
      <c r="AP261" s="86"/>
      <c r="AQ261" s="86"/>
      <c r="AR261" s="86"/>
      <c r="AS261" s="86"/>
      <c r="AT261" s="86"/>
      <c r="AU261" s="86"/>
      <c r="AV261" s="86"/>
      <c r="AW261" s="86"/>
      <c r="AX261" s="86"/>
      <c r="AY261" s="86"/>
      <c r="AZ261" s="86"/>
      <c r="BA261" s="86"/>
      <c r="BB261" s="205" t="s">
        <v>14</v>
      </c>
      <c r="BC261" s="205">
        <v>42</v>
      </c>
    </row>
    <row r="262" spans="1:55">
      <c r="A262" s="208">
        <f>COUNTIF(A10:G10,"42")</f>
        <v>0</v>
      </c>
      <c r="B262" s="91">
        <f>COUNTIF(A13:G13,"42")</f>
        <v>0</v>
      </c>
      <c r="C262" s="91">
        <f>COUNTIF(A16:G16,"42")</f>
        <v>0</v>
      </c>
      <c r="D262" s="91">
        <f>COUNTIF(A19:G19,"42")</f>
        <v>0</v>
      </c>
      <c r="E262" s="91">
        <f>COUNTIF(A22:G22,"42")</f>
        <v>0</v>
      </c>
      <c r="F262" s="91">
        <f>COUNTIF(A25:G25,"42")</f>
        <v>0</v>
      </c>
      <c r="G262" s="91">
        <f>COUNTIF(A28:G28,"42")</f>
        <v>0</v>
      </c>
      <c r="H262" s="91">
        <f>COUNTIF(A31:G31,"42")</f>
        <v>0</v>
      </c>
      <c r="I262" s="91">
        <f>COUNTIF(A34:G34,"42")</f>
        <v>0</v>
      </c>
      <c r="J262" s="91">
        <f>COUNTIF(A37:G37,"42")</f>
        <v>0</v>
      </c>
      <c r="K262" s="91">
        <f>COUNTIF(A40:G40,"42")</f>
        <v>0</v>
      </c>
      <c r="L262" s="91">
        <f>COUNTIF(A43:G43,"42")</f>
        <v>0</v>
      </c>
      <c r="M262" s="91">
        <f>COUNTIF(A46:G46,"42")</f>
        <v>0</v>
      </c>
      <c r="N262" s="91">
        <f>COUNTIF(A49:G49,"42")</f>
        <v>0</v>
      </c>
      <c r="O262" s="91">
        <f>COUNTIF($A$52:$G$52,"42")</f>
        <v>0</v>
      </c>
      <c r="P262" s="91">
        <f>COUNTIF($A$55:$G$55,"42")</f>
        <v>0</v>
      </c>
      <c r="Q262" s="91">
        <f>COUNTIF($A$58:$G$58,"42")</f>
        <v>0</v>
      </c>
      <c r="R262" s="91">
        <f>COUNTIF($A$61:$G$61,"42")</f>
        <v>0</v>
      </c>
      <c r="S262" s="91">
        <f>COUNTIF($A$64:$G$64,"42")</f>
        <v>0</v>
      </c>
      <c r="T262" s="91">
        <f>COUNTIF($A$67:$G$67,"42")</f>
        <v>0</v>
      </c>
      <c r="U262" s="91">
        <f>COUNTIF($A$70:$G$70,"42")</f>
        <v>0</v>
      </c>
      <c r="V262" s="91">
        <f>COUNTIF($A$73:$G$73,"42")</f>
        <v>0</v>
      </c>
      <c r="W262" s="91">
        <f>COUNTIF($A$76:$G$76,"42")</f>
        <v>0</v>
      </c>
      <c r="X262" s="91">
        <f>COUNTIF($A$79:$G$79,"42")</f>
        <v>0</v>
      </c>
      <c r="Y262" s="91">
        <f>COUNTIF($A$82:$G$82,"42")</f>
        <v>0</v>
      </c>
      <c r="Z262" s="91">
        <f>COUNTIF($A$85:$G$85,"42")</f>
        <v>0</v>
      </c>
      <c r="AA262" s="91">
        <f>COUNTIF($A$88:$G$88,"42")</f>
        <v>0</v>
      </c>
      <c r="AB262" s="91">
        <f>COUNTIF($A$91:$G$91,"42")</f>
        <v>0</v>
      </c>
      <c r="AC262" s="91">
        <f>COUNTIF($A$94:$G$94,"42")</f>
        <v>0</v>
      </c>
      <c r="AD262" s="91">
        <f>COUNTIF($A$97:$G$97,"42")</f>
        <v>0</v>
      </c>
      <c r="AE262" s="91">
        <f>COUNTIF($A$100:$G$100,"42")</f>
        <v>0</v>
      </c>
      <c r="AF262" s="91">
        <f>COUNTIF($A$103:$G$103,"42")</f>
        <v>0</v>
      </c>
      <c r="AG262" s="91">
        <f>COUNTIF($A$106:$G$106,"42")</f>
        <v>0</v>
      </c>
      <c r="AH262" s="91">
        <f>COUNTIF($A$109:$G$109,"42")</f>
        <v>0</v>
      </c>
      <c r="AI262" s="91">
        <f>COUNTIF($A$112:$G$112,"42")</f>
        <v>0</v>
      </c>
      <c r="AJ262" s="91">
        <f>COUNTIF($A$115:$G$115,"42")</f>
        <v>0</v>
      </c>
      <c r="AK262" s="91">
        <f>COUNTIF($A$118:$G$118,"42")</f>
        <v>0</v>
      </c>
      <c r="AL262" s="91">
        <f>COUNTIF($A$121:$G$121,"42")</f>
        <v>0</v>
      </c>
      <c r="AM262" s="91">
        <f>COUNTIF($A$124:$G$124,"42")</f>
        <v>0</v>
      </c>
      <c r="AN262" s="91">
        <f>COUNTIF($A$127:$G$127,"42")</f>
        <v>0</v>
      </c>
      <c r="AO262" s="91">
        <f>COUNTIF($A$130:$G$130,"42")</f>
        <v>0</v>
      </c>
      <c r="AP262" s="91">
        <f>COUNTIF($A$133:$G$133,"42")</f>
        <v>0</v>
      </c>
      <c r="AQ262" s="91">
        <f>COUNTIF($A$136:$G$136,"42")</f>
        <v>0</v>
      </c>
      <c r="AR262" s="91">
        <f>COUNTIF($A$139:$G$139,"42")</f>
        <v>0</v>
      </c>
      <c r="AS262" s="91">
        <f>COUNTIF($A$142:$G$142,"42")</f>
        <v>0</v>
      </c>
      <c r="AT262" s="91">
        <f>COUNTIF($A$145:$G$145,"42")</f>
        <v>0</v>
      </c>
      <c r="AU262" s="91">
        <f>COUNTIF($A$148:$G$148,"42")</f>
        <v>0</v>
      </c>
      <c r="AV262" s="91">
        <f>COUNTIF($A$151:$G$151,"42")</f>
        <v>0</v>
      </c>
      <c r="AW262" s="91">
        <f>COUNTIF($A$154:$G$154,"42")</f>
        <v>0</v>
      </c>
      <c r="AX262" s="91">
        <f>COUNTIF($A$157:$G$157,"42")</f>
        <v>0</v>
      </c>
      <c r="AY262" s="91">
        <f>COUNTIF($A$160:$G$160,"42")</f>
        <v>0</v>
      </c>
      <c r="AZ262" s="91">
        <f>COUNTIF($A$163:$G$163,"42")</f>
        <v>0</v>
      </c>
      <c r="BA262" s="91">
        <f>COUNTIF($A$166:$G$166,"42")</f>
        <v>0</v>
      </c>
      <c r="BB262" s="204">
        <f>SUM(A262:BA262)</f>
        <v>0</v>
      </c>
      <c r="BC262" s="206">
        <f>BB262/360</f>
        <v>0</v>
      </c>
    </row>
    <row r="263" spans="1:55" ht="38.25">
      <c r="A263" s="91" t="s">
        <v>74</v>
      </c>
      <c r="B263" s="91"/>
      <c r="C263" s="91"/>
      <c r="D263" s="91"/>
      <c r="E263" s="91"/>
      <c r="F263" s="91"/>
      <c r="G263" s="91"/>
      <c r="H263" s="91"/>
      <c r="I263" s="91"/>
      <c r="J263" s="91"/>
      <c r="K263" s="91"/>
      <c r="L263" s="91"/>
      <c r="M263" s="91"/>
      <c r="N263" s="91"/>
      <c r="O263" s="86"/>
      <c r="P263" s="86"/>
      <c r="Q263" s="86"/>
      <c r="R263" s="86"/>
      <c r="S263" s="86"/>
      <c r="T263" s="86"/>
      <c r="U263" s="86"/>
      <c r="V263" s="86"/>
      <c r="W263" s="86"/>
      <c r="X263" s="86"/>
      <c r="Y263" s="86"/>
      <c r="Z263" s="86"/>
      <c r="AA263" s="86"/>
      <c r="AB263" s="86"/>
      <c r="AC263" s="86"/>
      <c r="AD263" s="86"/>
      <c r="AE263" s="86"/>
      <c r="AF263" s="86"/>
      <c r="AG263" s="86"/>
      <c r="AH263" s="86"/>
      <c r="AI263" s="86"/>
      <c r="AJ263" s="86"/>
      <c r="AK263" s="86"/>
      <c r="AL263" s="86"/>
      <c r="AM263" s="86"/>
      <c r="AN263" s="86"/>
      <c r="AO263" s="86"/>
      <c r="AP263" s="86"/>
      <c r="AQ263" s="86"/>
      <c r="AR263" s="86"/>
      <c r="AS263" s="86"/>
      <c r="AT263" s="86"/>
      <c r="AU263" s="86"/>
      <c r="AV263" s="86"/>
      <c r="AW263" s="86"/>
      <c r="AX263" s="86"/>
      <c r="AY263" s="86"/>
      <c r="AZ263" s="86"/>
      <c r="BA263" s="86"/>
      <c r="BB263" s="205" t="s">
        <v>15</v>
      </c>
      <c r="BC263" s="205">
        <v>43</v>
      </c>
    </row>
    <row r="264" spans="1:55">
      <c r="A264" s="208">
        <f>COUNTIF(A10:G10,"43")</f>
        <v>0</v>
      </c>
      <c r="B264" s="91">
        <f>COUNTIF(A13:G13,"43")</f>
        <v>0</v>
      </c>
      <c r="C264" s="91">
        <f>COUNTIF(A16:G16,"43")</f>
        <v>0</v>
      </c>
      <c r="D264" s="91">
        <f>COUNTIF(A19:G19,"43")</f>
        <v>0</v>
      </c>
      <c r="E264" s="91">
        <f>COUNTIF(A22:G22,"43")</f>
        <v>0</v>
      </c>
      <c r="F264" s="91">
        <f>COUNTIF(A25:G25,"43")</f>
        <v>0</v>
      </c>
      <c r="G264" s="91">
        <f>COUNTIF(A28:G28,"43")</f>
        <v>0</v>
      </c>
      <c r="H264" s="91">
        <f>COUNTIF(A31:G31,"43")</f>
        <v>0</v>
      </c>
      <c r="I264" s="91">
        <f>COUNTIF(A34:G34,"43")</f>
        <v>0</v>
      </c>
      <c r="J264" s="91">
        <f>COUNTIF(A37:G37,"43")</f>
        <v>0</v>
      </c>
      <c r="K264" s="91">
        <f>COUNTIF(A40:G40,"43")</f>
        <v>0</v>
      </c>
      <c r="L264" s="91">
        <f>COUNTIF(A43:G43,"43")</f>
        <v>0</v>
      </c>
      <c r="M264" s="91">
        <f>COUNTIF(A46:G46,"43")</f>
        <v>0</v>
      </c>
      <c r="N264" s="91">
        <f>COUNTIF(A49:G49,"43")</f>
        <v>0</v>
      </c>
      <c r="O264" s="91">
        <f>COUNTIF($A$52:$G$52,"43")</f>
        <v>0</v>
      </c>
      <c r="P264" s="91">
        <f>COUNTIF($A$55:$G$55,"43")</f>
        <v>0</v>
      </c>
      <c r="Q264" s="91">
        <f>COUNTIF($A$58:$G$58,"43")</f>
        <v>0</v>
      </c>
      <c r="R264" s="91">
        <f>COUNTIF($A$61:$G$61,"43")</f>
        <v>0</v>
      </c>
      <c r="S264" s="91">
        <f>COUNTIF($A$64:$G$64,"43")</f>
        <v>0</v>
      </c>
      <c r="T264" s="91">
        <f>COUNTIF($A$67:$G$67,"43")</f>
        <v>0</v>
      </c>
      <c r="U264" s="91">
        <f>COUNTIF($A$70:$G$70,"43")</f>
        <v>0</v>
      </c>
      <c r="V264" s="91">
        <f>COUNTIF($A$73:$G$73,"43")</f>
        <v>0</v>
      </c>
      <c r="W264" s="91">
        <f>COUNTIF($A$76:$G$76,"43")</f>
        <v>0</v>
      </c>
      <c r="X264" s="91">
        <f>COUNTIF($A$79:$G$79,"43")</f>
        <v>0</v>
      </c>
      <c r="Y264" s="91">
        <f>COUNTIF($A$82:$G$82,"43")</f>
        <v>0</v>
      </c>
      <c r="Z264" s="91">
        <f>COUNTIF($A$85:$G$85,"43")</f>
        <v>0</v>
      </c>
      <c r="AA264" s="91">
        <f>COUNTIF($A$88:$G$88,"43")</f>
        <v>0</v>
      </c>
      <c r="AB264" s="91">
        <f>COUNTIF($A$91:$G$91,"43")</f>
        <v>0</v>
      </c>
      <c r="AC264" s="91">
        <f>COUNTIF($A$94:$G$94,"43")</f>
        <v>0</v>
      </c>
      <c r="AD264" s="91">
        <f>COUNTIF($A$97:$G$97,"43")</f>
        <v>0</v>
      </c>
      <c r="AE264" s="91">
        <f>COUNTIF($A$100:$G$100,"43")</f>
        <v>0</v>
      </c>
      <c r="AF264" s="91">
        <f>COUNTIF($A$103:$G$103,"43")</f>
        <v>0</v>
      </c>
      <c r="AG264" s="91">
        <f>COUNTIF($A$106:$G$106,"43")</f>
        <v>0</v>
      </c>
      <c r="AH264" s="91">
        <f>COUNTIF($A$109:$G$109,"43")</f>
        <v>0</v>
      </c>
      <c r="AI264" s="91">
        <f>COUNTIF($A$112:$G$112,"43")</f>
        <v>0</v>
      </c>
      <c r="AJ264" s="91">
        <f>COUNTIF($A$115:$G$115,"43")</f>
        <v>0</v>
      </c>
      <c r="AK264" s="91">
        <f>COUNTIF($A$118:$G$118,"43")</f>
        <v>0</v>
      </c>
      <c r="AL264" s="91">
        <f>COUNTIF($A$121:$G$121,"43")</f>
        <v>0</v>
      </c>
      <c r="AM264" s="91">
        <f>COUNTIF($A$124:$G$124,"43")</f>
        <v>0</v>
      </c>
      <c r="AN264" s="91">
        <f>COUNTIF($A$127:$G$127,"43")</f>
        <v>0</v>
      </c>
      <c r="AO264" s="91">
        <f>COUNTIF($A$130:$G$130,"43")</f>
        <v>0</v>
      </c>
      <c r="AP264" s="91">
        <f>COUNTIF($A$133:$G$133,"43")</f>
        <v>0</v>
      </c>
      <c r="AQ264" s="91">
        <f>COUNTIF($A$136:$G$136,"43")</f>
        <v>0</v>
      </c>
      <c r="AR264" s="91">
        <f>COUNTIF($A$139:$G$139,"43")</f>
        <v>0</v>
      </c>
      <c r="AS264" s="91">
        <f>COUNTIF($A$142:$G$142,"43")</f>
        <v>0</v>
      </c>
      <c r="AT264" s="91">
        <f>COUNTIF($A$145:$G$145,"43")</f>
        <v>0</v>
      </c>
      <c r="AU264" s="91">
        <f>COUNTIF($A$148:$G$148,"43")</f>
        <v>0</v>
      </c>
      <c r="AV264" s="91">
        <f>COUNTIF($A$151:$G$151,"43")</f>
        <v>0</v>
      </c>
      <c r="AW264" s="91">
        <f>COUNTIF($A$154:$G$154,"43")</f>
        <v>0</v>
      </c>
      <c r="AX264" s="91">
        <f>COUNTIF($A$157:$G$157,"43")</f>
        <v>0</v>
      </c>
      <c r="AY264" s="91">
        <f>COUNTIF($A$160:$G$160,"43")</f>
        <v>0</v>
      </c>
      <c r="AZ264" s="91">
        <f>COUNTIF($A$163:$G$163,"43")</f>
        <v>0</v>
      </c>
      <c r="BA264" s="91">
        <f>COUNTIF($A$166:$G$166,"43")</f>
        <v>0</v>
      </c>
      <c r="BB264" s="204">
        <f>SUM(A264:BA264)</f>
        <v>0</v>
      </c>
      <c r="BC264" s="206">
        <f>BB264/360</f>
        <v>0</v>
      </c>
    </row>
    <row r="265" spans="1:55" ht="38.25">
      <c r="A265" s="91" t="s">
        <v>75</v>
      </c>
      <c r="B265" s="91"/>
      <c r="C265" s="91"/>
      <c r="D265" s="91"/>
      <c r="E265" s="91"/>
      <c r="F265" s="91"/>
      <c r="G265" s="91"/>
      <c r="H265" s="91"/>
      <c r="I265" s="91"/>
      <c r="J265" s="91"/>
      <c r="K265" s="91"/>
      <c r="L265" s="91"/>
      <c r="M265" s="91"/>
      <c r="N265" s="91"/>
      <c r="O265" s="86"/>
      <c r="P265" s="86"/>
      <c r="Q265" s="86"/>
      <c r="R265" s="86"/>
      <c r="S265" s="86"/>
      <c r="T265" s="86"/>
      <c r="U265" s="86"/>
      <c r="V265" s="86"/>
      <c r="W265" s="86"/>
      <c r="X265" s="86"/>
      <c r="Y265" s="86"/>
      <c r="Z265" s="86"/>
      <c r="AA265" s="86"/>
      <c r="AB265" s="86"/>
      <c r="AC265" s="86"/>
      <c r="AD265" s="86"/>
      <c r="AE265" s="86"/>
      <c r="AF265" s="86"/>
      <c r="AG265" s="86"/>
      <c r="AH265" s="86"/>
      <c r="AI265" s="86"/>
      <c r="AJ265" s="86"/>
      <c r="AK265" s="86"/>
      <c r="AL265" s="86"/>
      <c r="AM265" s="86"/>
      <c r="AN265" s="86"/>
      <c r="AO265" s="86"/>
      <c r="AP265" s="86"/>
      <c r="AQ265" s="86"/>
      <c r="AR265" s="86"/>
      <c r="AS265" s="86"/>
      <c r="AT265" s="86"/>
      <c r="AU265" s="86"/>
      <c r="AV265" s="86"/>
      <c r="AW265" s="86"/>
      <c r="AX265" s="86"/>
      <c r="AY265" s="86"/>
      <c r="AZ265" s="86"/>
      <c r="BA265" s="86"/>
      <c r="BB265" s="205" t="s">
        <v>68</v>
      </c>
      <c r="BC265" s="205">
        <v>44</v>
      </c>
    </row>
    <row r="266" spans="1:55">
      <c r="A266" s="208">
        <f>COUNTIF(A10:G10,"44")</f>
        <v>0</v>
      </c>
      <c r="B266" s="91">
        <f>COUNTIF(A13:G13,"44")</f>
        <v>0</v>
      </c>
      <c r="C266" s="91">
        <f>COUNTIF(A16:G16,"44")</f>
        <v>0</v>
      </c>
      <c r="D266" s="91">
        <f>COUNTIF(A19:G19,"44")</f>
        <v>0</v>
      </c>
      <c r="E266" s="91">
        <f>COUNTIF(A22:G22,"44")</f>
        <v>0</v>
      </c>
      <c r="F266" s="91">
        <f>COUNTIF(A25:G25,"44")</f>
        <v>0</v>
      </c>
      <c r="G266" s="91">
        <f>COUNTIF(A28:G28,"44")</f>
        <v>0</v>
      </c>
      <c r="H266" s="91">
        <f>COUNTIF(A31:G31,"44")</f>
        <v>0</v>
      </c>
      <c r="I266" s="91">
        <f>COUNTIF(A34:G34,"44")</f>
        <v>0</v>
      </c>
      <c r="J266" s="91">
        <f>COUNTIF(A37:G37,"44")</f>
        <v>0</v>
      </c>
      <c r="K266" s="91">
        <f>COUNTIF(A40:G40,"44")</f>
        <v>0</v>
      </c>
      <c r="L266" s="91">
        <f>COUNTIF(A43:G43,"44")</f>
        <v>0</v>
      </c>
      <c r="M266" s="91">
        <f>COUNTIF(A46:G46,"44")</f>
        <v>0</v>
      </c>
      <c r="N266" s="91">
        <f>COUNTIF(A49:G49,"44")</f>
        <v>0</v>
      </c>
      <c r="O266" s="91">
        <f>COUNTIF($A$52:$G$52,"44")</f>
        <v>0</v>
      </c>
      <c r="P266" s="91">
        <f>COUNTIF($A$55:$G$55,"44")</f>
        <v>0</v>
      </c>
      <c r="Q266" s="91">
        <f>COUNTIF($A$58:$G$58,"44")</f>
        <v>0</v>
      </c>
      <c r="R266" s="91">
        <f>COUNTIF($A$61:$G$61,"44")</f>
        <v>0</v>
      </c>
      <c r="S266" s="91">
        <f>COUNTIF($A$64:$G$64,"44")</f>
        <v>0</v>
      </c>
      <c r="T266" s="91">
        <f>COUNTIF($A$67:$G$67,"44")</f>
        <v>0</v>
      </c>
      <c r="U266" s="91">
        <f>COUNTIF($A$70:$G$70,"44")</f>
        <v>0</v>
      </c>
      <c r="V266" s="91">
        <f>COUNTIF($A$73:$G$73,"44")</f>
        <v>0</v>
      </c>
      <c r="W266" s="91">
        <f>COUNTIF($A$76:$G$76,"44")</f>
        <v>0</v>
      </c>
      <c r="X266" s="91">
        <f>COUNTIF($A$79:$G$79,"44")</f>
        <v>0</v>
      </c>
      <c r="Y266" s="91">
        <f>COUNTIF($A$82:$G$82,"44")</f>
        <v>0</v>
      </c>
      <c r="Z266" s="91">
        <f>COUNTIF($A$85:$G$85,"44")</f>
        <v>0</v>
      </c>
      <c r="AA266" s="91">
        <f>COUNTIF($A$88:$G$88,"44")</f>
        <v>0</v>
      </c>
      <c r="AB266" s="91">
        <f>COUNTIF($A$91:$G$91,"44")</f>
        <v>0</v>
      </c>
      <c r="AC266" s="91">
        <f>COUNTIF($A$94:$G$94,"44")</f>
        <v>0</v>
      </c>
      <c r="AD266" s="91">
        <f>COUNTIF($A$97:$G$97,"44")</f>
        <v>0</v>
      </c>
      <c r="AE266" s="91">
        <f>COUNTIF($A$100:$G$100,"44")</f>
        <v>0</v>
      </c>
      <c r="AF266" s="91">
        <f>COUNTIF($A$103:$G$103,"44")</f>
        <v>0</v>
      </c>
      <c r="AG266" s="91">
        <f>COUNTIF($A$106:$G$106,"44")</f>
        <v>0</v>
      </c>
      <c r="AH266" s="91">
        <f>COUNTIF($A$109:$G$109,"44")</f>
        <v>0</v>
      </c>
      <c r="AI266" s="91">
        <f>COUNTIF($A$112:$G$112,"44")</f>
        <v>0</v>
      </c>
      <c r="AJ266" s="91">
        <f>COUNTIF($A$115:$G$115,"44")</f>
        <v>0</v>
      </c>
      <c r="AK266" s="91">
        <f>COUNTIF($A$118:$G$118,"44")</f>
        <v>0</v>
      </c>
      <c r="AL266" s="91">
        <f>COUNTIF($A$121:$G$121,"44")</f>
        <v>0</v>
      </c>
      <c r="AM266" s="91">
        <f>COUNTIF($A$124:$G$124,"44")</f>
        <v>0</v>
      </c>
      <c r="AN266" s="91">
        <f>COUNTIF($A$127:$G$127,"44")</f>
        <v>0</v>
      </c>
      <c r="AO266" s="91">
        <f>COUNTIF($A$130:$G$130,"44")</f>
        <v>0</v>
      </c>
      <c r="AP266" s="91">
        <f>COUNTIF($A$133:$G$133,"44")</f>
        <v>0</v>
      </c>
      <c r="AQ266" s="91">
        <f>COUNTIF($A$136:$G$136,"44")</f>
        <v>0</v>
      </c>
      <c r="AR266" s="91">
        <f>COUNTIF($A$139:$G$139,"44")</f>
        <v>0</v>
      </c>
      <c r="AS266" s="91">
        <f>COUNTIF($A$142:$G$142,"44")</f>
        <v>0</v>
      </c>
      <c r="AT266" s="91">
        <f>COUNTIF($A$145:$G$145,"44")</f>
        <v>0</v>
      </c>
      <c r="AU266" s="91">
        <f>COUNTIF($A$148:$G$148,"44")</f>
        <v>0</v>
      </c>
      <c r="AV266" s="91">
        <f>COUNTIF($A$151:$G$151,"44")</f>
        <v>0</v>
      </c>
      <c r="AW266" s="91">
        <f>COUNTIF($A$154:$G$154,"44")</f>
        <v>0</v>
      </c>
      <c r="AX266" s="91">
        <f>COUNTIF($A$157:$G$157,"44")</f>
        <v>0</v>
      </c>
      <c r="AY266" s="91">
        <f>COUNTIF($A$160:$G$160,"44")</f>
        <v>0</v>
      </c>
      <c r="AZ266" s="91">
        <f>COUNTIF($A$163:$G$163,"44")</f>
        <v>0</v>
      </c>
      <c r="BA266" s="91">
        <f>COUNTIF($A$166:$G$166,"44")</f>
        <v>0</v>
      </c>
      <c r="BB266" s="204">
        <f>SUM(A266:BA266)</f>
        <v>0</v>
      </c>
      <c r="BC266" s="206">
        <f>BB266/360</f>
        <v>0</v>
      </c>
    </row>
    <row r="267" spans="1:55" ht="38.25">
      <c r="A267" s="91" t="s">
        <v>76</v>
      </c>
      <c r="B267" s="91"/>
      <c r="C267" s="91"/>
      <c r="D267" s="91"/>
      <c r="E267" s="91"/>
      <c r="F267" s="91"/>
      <c r="G267" s="91"/>
      <c r="H267" s="91"/>
      <c r="I267" s="91"/>
      <c r="J267" s="91"/>
      <c r="K267" s="91"/>
      <c r="L267" s="91"/>
      <c r="M267" s="91"/>
      <c r="N267" s="91"/>
      <c r="O267" s="86"/>
      <c r="P267" s="86"/>
      <c r="Q267" s="86"/>
      <c r="R267" s="86"/>
      <c r="S267" s="86"/>
      <c r="T267" s="86"/>
      <c r="U267" s="86"/>
      <c r="V267" s="86"/>
      <c r="W267" s="86"/>
      <c r="X267" s="86"/>
      <c r="Y267" s="86"/>
      <c r="Z267" s="86"/>
      <c r="AA267" s="86"/>
      <c r="AB267" s="86"/>
      <c r="AC267" s="86"/>
      <c r="AD267" s="86"/>
      <c r="AE267" s="86"/>
      <c r="AF267" s="86"/>
      <c r="AG267" s="86"/>
      <c r="AH267" s="86"/>
      <c r="AI267" s="86"/>
      <c r="AJ267" s="86"/>
      <c r="AK267" s="86"/>
      <c r="AL267" s="86"/>
      <c r="AM267" s="86"/>
      <c r="AN267" s="86"/>
      <c r="AO267" s="86"/>
      <c r="AP267" s="86"/>
      <c r="AQ267" s="86"/>
      <c r="AR267" s="86"/>
      <c r="AS267" s="86"/>
      <c r="AT267" s="86"/>
      <c r="AU267" s="86"/>
      <c r="AV267" s="86"/>
      <c r="AW267" s="86"/>
      <c r="AX267" s="86"/>
      <c r="AY267" s="86"/>
      <c r="AZ267" s="86"/>
      <c r="BA267" s="86"/>
      <c r="BB267" s="205" t="s">
        <v>69</v>
      </c>
      <c r="BC267" s="205">
        <v>45</v>
      </c>
    </row>
    <row r="268" spans="1:55">
      <c r="A268" s="208">
        <f>COUNTIF($A$10:$G$10,"45")</f>
        <v>0</v>
      </c>
      <c r="B268" s="91">
        <f>COUNTIF($A$13:$G$13,"45")</f>
        <v>0</v>
      </c>
      <c r="C268" s="91">
        <f>COUNTIF($A$16:$G$16,"45")</f>
        <v>0</v>
      </c>
      <c r="D268" s="91">
        <f>COUNTIF($A$19:$G$19,"45")</f>
        <v>0</v>
      </c>
      <c r="E268" s="91">
        <f>COUNTIF($A$22:$G$22,"45")</f>
        <v>0</v>
      </c>
      <c r="F268" s="91">
        <f>COUNTIF($A$25:$G$25,"45")</f>
        <v>0</v>
      </c>
      <c r="G268" s="91">
        <f>COUNTIF($A$28:$G$28,"45")</f>
        <v>0</v>
      </c>
      <c r="H268" s="91">
        <f>COUNTIF($A$31:$G$31,"45")</f>
        <v>0</v>
      </c>
      <c r="I268" s="91">
        <f>COUNTIF($A$34:$G$34,"45")</f>
        <v>0</v>
      </c>
      <c r="J268" s="91">
        <f>COUNTIF($A$37:$G$37,"45")</f>
        <v>0</v>
      </c>
      <c r="K268" s="91">
        <f>COUNTIF($A$40:$G$40,"45")</f>
        <v>0</v>
      </c>
      <c r="L268" s="91">
        <f>COUNTIF($A$43:$G$43,"45")</f>
        <v>0</v>
      </c>
      <c r="M268" s="91">
        <f>COUNTIF($A$46:$G$46,"45")</f>
        <v>0</v>
      </c>
      <c r="N268" s="91">
        <f>COUNTIF($A$49:$G$49,"45")</f>
        <v>0</v>
      </c>
      <c r="O268" s="91">
        <f>COUNTIF($A$52:$G$52,"45")</f>
        <v>0</v>
      </c>
      <c r="P268" s="91">
        <f>COUNTIF($A$55:$G$55,"45")</f>
        <v>0</v>
      </c>
      <c r="Q268" s="91">
        <f>COUNTIF($A$58:$G$58,"45")</f>
        <v>0</v>
      </c>
      <c r="R268" s="91">
        <f>COUNTIF($A$61:$G$61,"45")</f>
        <v>0</v>
      </c>
      <c r="S268" s="91">
        <f>COUNTIF($A$64:$G$64,"45")</f>
        <v>0</v>
      </c>
      <c r="T268" s="91">
        <f>COUNTIF($A$67:$G$67,"45")</f>
        <v>0</v>
      </c>
      <c r="U268" s="91">
        <f>COUNTIF($A$70:$G$70,"45")</f>
        <v>0</v>
      </c>
      <c r="V268" s="91">
        <f>COUNTIF($A$73:$G$73,"45")</f>
        <v>0</v>
      </c>
      <c r="W268" s="91">
        <f>COUNTIF($A$76:$G$76,"45")</f>
        <v>0</v>
      </c>
      <c r="X268" s="91">
        <f>COUNTIF($A$79:$G$79,"45")</f>
        <v>0</v>
      </c>
      <c r="Y268" s="91">
        <f>COUNTIF($A$82:$G$82,"45")</f>
        <v>0</v>
      </c>
      <c r="Z268" s="91">
        <f>COUNTIF($A$85:$G$85,"45")</f>
        <v>0</v>
      </c>
      <c r="AA268" s="91">
        <f>COUNTIF($A$88:$G$88,"45")</f>
        <v>0</v>
      </c>
      <c r="AB268" s="91">
        <f>COUNTIF($A$91:$G$91,"45")</f>
        <v>0</v>
      </c>
      <c r="AC268" s="91">
        <f>COUNTIF($A$94:$G$94,"45")</f>
        <v>0</v>
      </c>
      <c r="AD268" s="91">
        <f>COUNTIF($A$97:$G$97,"45")</f>
        <v>0</v>
      </c>
      <c r="AE268" s="91">
        <f>COUNTIF($A$100:$G$100,"45")</f>
        <v>0</v>
      </c>
      <c r="AF268" s="91">
        <f>COUNTIF($A$103:$G$103,"45")</f>
        <v>0</v>
      </c>
      <c r="AG268" s="91">
        <f>COUNTIF($A$106:$G$106,"45")</f>
        <v>0</v>
      </c>
      <c r="AH268" s="91">
        <f>COUNTIF($A$109:$G$109,"45")</f>
        <v>0</v>
      </c>
      <c r="AI268" s="91">
        <f>COUNTIF($A$112:$G$112,"45")</f>
        <v>0</v>
      </c>
      <c r="AJ268" s="91">
        <f>COUNTIF($A$115:$G$115,"45")</f>
        <v>0</v>
      </c>
      <c r="AK268" s="91">
        <f>COUNTIF($A$118:$G$118,"45")</f>
        <v>0</v>
      </c>
      <c r="AL268" s="91">
        <f>COUNTIF($A$121:$G$121,"45")</f>
        <v>0</v>
      </c>
      <c r="AM268" s="91">
        <f>COUNTIF($A$124:$G$124,"45")</f>
        <v>0</v>
      </c>
      <c r="AN268" s="91">
        <f>COUNTIF($A$127:$G$127,"45")</f>
        <v>0</v>
      </c>
      <c r="AO268" s="91">
        <f>COUNTIF($A$130:$G$130,"45")</f>
        <v>0</v>
      </c>
      <c r="AP268" s="91">
        <f>COUNTIF($A$133:$G$133,"45")</f>
        <v>0</v>
      </c>
      <c r="AQ268" s="91">
        <f>COUNTIF($A$136:$G$136,"45")</f>
        <v>0</v>
      </c>
      <c r="AR268" s="91">
        <f>COUNTIF($A$139:$G$139,"45")</f>
        <v>0</v>
      </c>
      <c r="AS268" s="91">
        <f>COUNTIF($A$142:$G$142,"45")</f>
        <v>0</v>
      </c>
      <c r="AT268" s="91">
        <f>COUNTIF($A$145:$G$145,"45")</f>
        <v>0</v>
      </c>
      <c r="AU268" s="91">
        <f>COUNTIF($A$148:$G$148,"45")</f>
        <v>0</v>
      </c>
      <c r="AV268" s="91">
        <f>COUNTIF($A$151:$G$151,"45")</f>
        <v>0</v>
      </c>
      <c r="AW268" s="91">
        <f>COUNTIF($A$154:$G$154,"45")</f>
        <v>0</v>
      </c>
      <c r="AX268" s="91">
        <f>COUNTIF($A$157:$G$157,"45")</f>
        <v>0</v>
      </c>
      <c r="AY268" s="91">
        <f>COUNTIF($A$160:$G$160,"45")</f>
        <v>0</v>
      </c>
      <c r="AZ268" s="91">
        <f>COUNTIF($A$163:$G$163,"45")</f>
        <v>0</v>
      </c>
      <c r="BA268" s="91">
        <f>COUNTIF($A$166:$G$166,"45")</f>
        <v>0</v>
      </c>
      <c r="BB268" s="204">
        <f>SUM(A268:BA268)</f>
        <v>0</v>
      </c>
      <c r="BC268" s="206">
        <f>BB268/360</f>
        <v>0</v>
      </c>
    </row>
    <row r="269" spans="1:55" ht="38.25">
      <c r="A269" s="91" t="s">
        <v>198</v>
      </c>
      <c r="B269" s="86"/>
      <c r="C269" s="86"/>
      <c r="D269" s="86"/>
      <c r="E269" s="86"/>
      <c r="F269" s="86"/>
      <c r="G269" s="86"/>
      <c r="H269" s="86"/>
      <c r="I269" s="86"/>
      <c r="J269" s="86"/>
      <c r="K269" s="86"/>
      <c r="L269" s="86"/>
      <c r="M269" s="86"/>
      <c r="N269" s="86"/>
      <c r="O269" s="86"/>
      <c r="P269" s="86"/>
      <c r="Q269" s="86"/>
      <c r="R269" s="86"/>
      <c r="S269" s="86"/>
      <c r="T269" s="86"/>
      <c r="U269" s="86"/>
      <c r="V269" s="86"/>
      <c r="W269" s="86"/>
      <c r="X269" s="86"/>
      <c r="Y269" s="86"/>
      <c r="Z269" s="86"/>
      <c r="AA269" s="86"/>
      <c r="AB269" s="86"/>
      <c r="AC269" s="86"/>
      <c r="AD269" s="86"/>
      <c r="AE269" s="86"/>
      <c r="AF269" s="86"/>
      <c r="AG269" s="86"/>
      <c r="AH269" s="86"/>
      <c r="AI269" s="86"/>
      <c r="AJ269" s="86"/>
      <c r="AK269" s="86"/>
      <c r="AL269" s="86"/>
      <c r="AM269" s="86"/>
      <c r="AN269" s="86"/>
      <c r="AO269" s="86"/>
      <c r="AP269" s="86"/>
      <c r="AQ269" s="86"/>
      <c r="AR269" s="86"/>
      <c r="AS269" s="86"/>
      <c r="AT269" s="86"/>
      <c r="AU269" s="86"/>
      <c r="AV269" s="86"/>
      <c r="AW269" s="86"/>
      <c r="AX269" s="86"/>
      <c r="AY269" s="86"/>
      <c r="AZ269" s="86"/>
      <c r="BA269" s="86"/>
      <c r="BB269" s="205" t="s">
        <v>213</v>
      </c>
      <c r="BC269" s="205">
        <v>46</v>
      </c>
    </row>
    <row r="270" spans="1:55">
      <c r="A270" s="208">
        <f>COUNTIF($A$10:$G$10,"46")</f>
        <v>0</v>
      </c>
      <c r="B270" s="91">
        <f>COUNTIF($A$13:$G$13,"46")</f>
        <v>0</v>
      </c>
      <c r="C270" s="91">
        <f>COUNTIF($A$16:$G$16,"46")</f>
        <v>0</v>
      </c>
      <c r="D270" s="91">
        <f>COUNTIF($A$19:$G$19,"46")</f>
        <v>0</v>
      </c>
      <c r="E270" s="91">
        <f>COUNTIF($A$22:$G$22,"46")</f>
        <v>0</v>
      </c>
      <c r="F270" s="91">
        <f>COUNTIF($A$25:$G$25,"46")</f>
        <v>0</v>
      </c>
      <c r="G270" s="91">
        <f>COUNTIF($A$28:$G$28,"46")</f>
        <v>0</v>
      </c>
      <c r="H270" s="91">
        <f>COUNTIF($A$31:$G$31,"46")</f>
        <v>0</v>
      </c>
      <c r="I270" s="91">
        <f>COUNTIF($A$34:$G$34,"46")</f>
        <v>0</v>
      </c>
      <c r="J270" s="91">
        <f>COUNTIF($A$37:$G$37,"46")</f>
        <v>0</v>
      </c>
      <c r="K270" s="91">
        <f>COUNTIF($A$40:$G$40,"46")</f>
        <v>0</v>
      </c>
      <c r="L270" s="91">
        <f>COUNTIF($A$43:$G$43,"46")</f>
        <v>0</v>
      </c>
      <c r="M270" s="91">
        <f>COUNTIF($A$46:$G$46,"46")</f>
        <v>0</v>
      </c>
      <c r="N270" s="91">
        <f>COUNTIF($A$49:$G$49,"46")</f>
        <v>0</v>
      </c>
      <c r="O270" s="91">
        <f>COUNTIF($A$52:$G$52,"46")</f>
        <v>0</v>
      </c>
      <c r="P270" s="91">
        <f>COUNTIF($A$55:$G$55,"46")</f>
        <v>0</v>
      </c>
      <c r="Q270" s="91">
        <f>COUNTIF($A$58:$G$58,"46")</f>
        <v>0</v>
      </c>
      <c r="R270" s="91">
        <f>COUNTIF($A$61:$G$61,"46")</f>
        <v>0</v>
      </c>
      <c r="S270" s="91">
        <f>COUNTIF($A$64:$G$64,"46")</f>
        <v>0</v>
      </c>
      <c r="T270" s="91">
        <f>COUNTIF($A$67:$G$67,"46")</f>
        <v>0</v>
      </c>
      <c r="U270" s="91">
        <f>COUNTIF($A$70:$G$70,"46")</f>
        <v>0</v>
      </c>
      <c r="V270" s="91">
        <f>COUNTIF($A$73:$G$73,"46")</f>
        <v>0</v>
      </c>
      <c r="W270" s="91">
        <f>COUNTIF($A$76:$G$76,"46")</f>
        <v>0</v>
      </c>
      <c r="X270" s="91">
        <f>COUNTIF($A$79:$G$79,"46")</f>
        <v>0</v>
      </c>
      <c r="Y270" s="91">
        <f>COUNTIF($A$82:$G$82,"46")</f>
        <v>0</v>
      </c>
      <c r="Z270" s="91">
        <f>COUNTIF($A$85:$G$85,"46")</f>
        <v>0</v>
      </c>
      <c r="AA270" s="91">
        <f>COUNTIF($A$88:$G$88,"46")</f>
        <v>0</v>
      </c>
      <c r="AB270" s="91">
        <f>COUNTIF($A$91:$G$91,"46")</f>
        <v>0</v>
      </c>
      <c r="AC270" s="91">
        <f>COUNTIF($A$94:$G$94,"46")</f>
        <v>0</v>
      </c>
      <c r="AD270" s="91">
        <f>COUNTIF($A$97:$G$97,"46")</f>
        <v>0</v>
      </c>
      <c r="AE270" s="91">
        <f>COUNTIF($A$100:$G$100,"46")</f>
        <v>0</v>
      </c>
      <c r="AF270" s="91">
        <f>COUNTIF($A$103:$G$103,"46")</f>
        <v>0</v>
      </c>
      <c r="AG270" s="91">
        <f>COUNTIF($A$106:$G$106,"46")</f>
        <v>0</v>
      </c>
      <c r="AH270" s="91">
        <f>COUNTIF($A$109:$G$109,"46")</f>
        <v>0</v>
      </c>
      <c r="AI270" s="91">
        <f>COUNTIF($A$112:$G$112,"46")</f>
        <v>0</v>
      </c>
      <c r="AJ270" s="91">
        <f>COUNTIF($A$115:$G$115,"46")</f>
        <v>0</v>
      </c>
      <c r="AK270" s="91">
        <f>COUNTIF($A$118:$G$118,"46")</f>
        <v>0</v>
      </c>
      <c r="AL270" s="91">
        <f>COUNTIF($A$121:$G$121,"46")</f>
        <v>0</v>
      </c>
      <c r="AM270" s="91">
        <f>COUNTIF($A$124:$G$124,"46")</f>
        <v>0</v>
      </c>
      <c r="AN270" s="91">
        <f>COUNTIF($A$127:$G$127,"46")</f>
        <v>0</v>
      </c>
      <c r="AO270" s="91">
        <f>COUNTIF($A$130:$G$130,"46")</f>
        <v>0</v>
      </c>
      <c r="AP270" s="91">
        <f>COUNTIF($A$133:$G$133,"46")</f>
        <v>0</v>
      </c>
      <c r="AQ270" s="91">
        <f>COUNTIF($A$136:$G$136,"46")</f>
        <v>0</v>
      </c>
      <c r="AR270" s="91">
        <f>COUNTIF($A$139:$G$139,"46")</f>
        <v>0</v>
      </c>
      <c r="AS270" s="91">
        <f>COUNTIF($A$142:$G$142,"46")</f>
        <v>0</v>
      </c>
      <c r="AT270" s="91">
        <f>COUNTIF($A$145:$G$145,"46")</f>
        <v>0</v>
      </c>
      <c r="AU270" s="91">
        <f>COUNTIF($A$148:$G$148,"46")</f>
        <v>0</v>
      </c>
      <c r="AV270" s="91">
        <f>COUNTIF($A$151:$G$151,"46")</f>
        <v>0</v>
      </c>
      <c r="AW270" s="91">
        <f>COUNTIF($A$154:$G$154,"46")</f>
        <v>0</v>
      </c>
      <c r="AX270" s="91">
        <f>COUNTIF($A$157:$G$157,"46")</f>
        <v>0</v>
      </c>
      <c r="AY270" s="91">
        <f>COUNTIF($A$160:$G$160,"46")</f>
        <v>0</v>
      </c>
      <c r="AZ270" s="91">
        <f>COUNTIF($A$163:$G$163,"46")</f>
        <v>0</v>
      </c>
      <c r="BA270" s="91">
        <f>COUNTIF($A$166:$G$166,"46")</f>
        <v>0</v>
      </c>
      <c r="BB270" s="204">
        <f>SUM(A270:BA270)</f>
        <v>0</v>
      </c>
      <c r="BC270" s="206">
        <f>BB270/360</f>
        <v>0</v>
      </c>
    </row>
    <row r="271" spans="1:55" ht="38.25">
      <c r="A271" s="91" t="s">
        <v>199</v>
      </c>
      <c r="B271" s="86"/>
      <c r="C271" s="86"/>
      <c r="D271" s="86"/>
      <c r="E271" s="86"/>
      <c r="F271" s="86"/>
      <c r="G271" s="86"/>
      <c r="H271" s="86"/>
      <c r="I271" s="86"/>
      <c r="J271" s="86"/>
      <c r="K271" s="86"/>
      <c r="L271" s="86"/>
      <c r="M271" s="86"/>
      <c r="N271" s="86"/>
      <c r="O271" s="86"/>
      <c r="P271" s="86"/>
      <c r="Q271" s="86"/>
      <c r="R271" s="86"/>
      <c r="S271" s="86"/>
      <c r="T271" s="86"/>
      <c r="U271" s="86"/>
      <c r="V271" s="86"/>
      <c r="W271" s="86"/>
      <c r="X271" s="86"/>
      <c r="Y271" s="86"/>
      <c r="Z271" s="86"/>
      <c r="AA271" s="86"/>
      <c r="AB271" s="86"/>
      <c r="AC271" s="86"/>
      <c r="AD271" s="86"/>
      <c r="AE271" s="86"/>
      <c r="AF271" s="86"/>
      <c r="AG271" s="86"/>
      <c r="AH271" s="86"/>
      <c r="AI271" s="86"/>
      <c r="AJ271" s="86"/>
      <c r="AK271" s="86"/>
      <c r="AL271" s="86"/>
      <c r="AM271" s="86"/>
      <c r="AN271" s="86"/>
      <c r="AO271" s="86"/>
      <c r="AP271" s="86"/>
      <c r="AQ271" s="86"/>
      <c r="AR271" s="86"/>
      <c r="AS271" s="86"/>
      <c r="AT271" s="86"/>
      <c r="AU271" s="86"/>
      <c r="AV271" s="86"/>
      <c r="AW271" s="86"/>
      <c r="AX271" s="86"/>
      <c r="AY271" s="86"/>
      <c r="AZ271" s="86"/>
      <c r="BA271" s="86"/>
      <c r="BB271" s="205" t="s">
        <v>214</v>
      </c>
      <c r="BC271" s="205">
        <v>47</v>
      </c>
    </row>
    <row r="272" spans="1:55">
      <c r="A272" s="208">
        <f>COUNTIF($A$10:$G$10,"47")</f>
        <v>0</v>
      </c>
      <c r="B272" s="91">
        <f>COUNTIF($A$13:$G$13,"47")</f>
        <v>0</v>
      </c>
      <c r="C272" s="91">
        <f>COUNTIF($A$16:$G$16,"47")</f>
        <v>0</v>
      </c>
      <c r="D272" s="91">
        <f>COUNTIF($A$19:$G$19,"47")</f>
        <v>0</v>
      </c>
      <c r="E272" s="91">
        <f>COUNTIF($A$22:$G$22,"47")</f>
        <v>0</v>
      </c>
      <c r="F272" s="91">
        <f>COUNTIF($A$25:$G$25,"47")</f>
        <v>0</v>
      </c>
      <c r="G272" s="91">
        <f>COUNTIF($A$28:$G$28,"47")</f>
        <v>0</v>
      </c>
      <c r="H272" s="91">
        <f>COUNTIF($A$31:$G$31,"47")</f>
        <v>0</v>
      </c>
      <c r="I272" s="91">
        <f>COUNTIF($A$34:$G$34,"47")</f>
        <v>0</v>
      </c>
      <c r="J272" s="91">
        <f>COUNTIF($A$37:$G$37,"47")</f>
        <v>0</v>
      </c>
      <c r="K272" s="91">
        <f>COUNTIF($A$40:$G$40,"47")</f>
        <v>0</v>
      </c>
      <c r="L272" s="91">
        <f>COUNTIF($A$43:$G$43,"47")</f>
        <v>0</v>
      </c>
      <c r="M272" s="91">
        <f>COUNTIF($A$46:$G$46,"47")</f>
        <v>0</v>
      </c>
      <c r="N272" s="91">
        <f>COUNTIF($A$49:$G$49,"47")</f>
        <v>0</v>
      </c>
      <c r="O272" s="91">
        <f>COUNTIF($A$52:$G$52,"47")</f>
        <v>0</v>
      </c>
      <c r="P272" s="91">
        <f>COUNTIF($A$55:$G$55,"47")</f>
        <v>0</v>
      </c>
      <c r="Q272" s="91">
        <f>COUNTIF($A$58:$G$58,"47")</f>
        <v>0</v>
      </c>
      <c r="R272" s="91">
        <f>COUNTIF($A$61:$G$61,"47")</f>
        <v>0</v>
      </c>
      <c r="S272" s="91">
        <f>COUNTIF($A$64:$G$64,"47")</f>
        <v>0</v>
      </c>
      <c r="T272" s="91">
        <f>COUNTIF($A$67:$G$67,"47")</f>
        <v>0</v>
      </c>
      <c r="U272" s="91">
        <f>COUNTIF($A$70:$G$70,"47")</f>
        <v>0</v>
      </c>
      <c r="V272" s="91">
        <f>COUNTIF($A$73:$G$73,"47")</f>
        <v>0</v>
      </c>
      <c r="W272" s="91">
        <f>COUNTIF($A$76:$G$76,"47")</f>
        <v>0</v>
      </c>
      <c r="X272" s="91">
        <f>COUNTIF($A$79:$G$79,"47")</f>
        <v>0</v>
      </c>
      <c r="Y272" s="91">
        <f>COUNTIF($A$82:$G$82,"47")</f>
        <v>0</v>
      </c>
      <c r="Z272" s="91">
        <f>COUNTIF($A$85:$G$85,"47")</f>
        <v>0</v>
      </c>
      <c r="AA272" s="91">
        <f>COUNTIF($A$88:$G$88,"47")</f>
        <v>0</v>
      </c>
      <c r="AB272" s="91">
        <f>COUNTIF($A$91:$G$91,"47")</f>
        <v>0</v>
      </c>
      <c r="AC272" s="91">
        <f>COUNTIF($A$94:$G$94,"47")</f>
        <v>0</v>
      </c>
      <c r="AD272" s="91">
        <f>COUNTIF($A$97:$G$97,"47")</f>
        <v>0</v>
      </c>
      <c r="AE272" s="91">
        <f>COUNTIF($A$100:$G$100,"47")</f>
        <v>0</v>
      </c>
      <c r="AF272" s="91">
        <f>COUNTIF($A$103:$G$103,"47")</f>
        <v>0</v>
      </c>
      <c r="AG272" s="91">
        <f>COUNTIF($A$106:$G$106,"47")</f>
        <v>0</v>
      </c>
      <c r="AH272" s="91">
        <f>COUNTIF($A$109:$G$109,"47")</f>
        <v>0</v>
      </c>
      <c r="AI272" s="91">
        <f>COUNTIF($A$112:$G$112,"47")</f>
        <v>0</v>
      </c>
      <c r="AJ272" s="91">
        <f>COUNTIF($A$115:$G$115,"47")</f>
        <v>0</v>
      </c>
      <c r="AK272" s="91">
        <f>COUNTIF($A$118:$G$118,"47")</f>
        <v>0</v>
      </c>
      <c r="AL272" s="91">
        <f>COUNTIF($A$121:$G$121,"47")</f>
        <v>0</v>
      </c>
      <c r="AM272" s="91">
        <f>COUNTIF($A$124:$G$124,"47")</f>
        <v>0</v>
      </c>
      <c r="AN272" s="91">
        <f>COUNTIF($A$127:$G$127,"47")</f>
        <v>0</v>
      </c>
      <c r="AO272" s="91">
        <f>COUNTIF($A$130:$G$130,"47")</f>
        <v>0</v>
      </c>
      <c r="AP272" s="91">
        <f>COUNTIF($A$133:$G$133,"47")</f>
        <v>0</v>
      </c>
      <c r="AQ272" s="91">
        <f>COUNTIF($A$136:$G$136,"47")</f>
        <v>0</v>
      </c>
      <c r="AR272" s="91">
        <f>COUNTIF($A$139:$G$139,"47")</f>
        <v>0</v>
      </c>
      <c r="AS272" s="91">
        <f>COUNTIF($A$142:$G$142,"47")</f>
        <v>0</v>
      </c>
      <c r="AT272" s="91">
        <f>COUNTIF($A$145:$G$145,"47")</f>
        <v>0</v>
      </c>
      <c r="AU272" s="91">
        <f>COUNTIF($A$148:$G$148,"47")</f>
        <v>0</v>
      </c>
      <c r="AV272" s="91">
        <f>COUNTIF($A$151:$G$151,"47")</f>
        <v>0</v>
      </c>
      <c r="AW272" s="91">
        <f>COUNTIF($A$154:$G$154,"47")</f>
        <v>0</v>
      </c>
      <c r="AX272" s="91">
        <f>COUNTIF($A$157:$G$157,"47")</f>
        <v>0</v>
      </c>
      <c r="AY272" s="91">
        <f>COUNTIF($A$160:$G$160,"47")</f>
        <v>0</v>
      </c>
      <c r="AZ272" s="91">
        <f>COUNTIF($A$163:$G$163,"47")</f>
        <v>0</v>
      </c>
      <c r="BA272" s="91">
        <f>COUNTIF($A$166:$G$166,"47")</f>
        <v>0</v>
      </c>
      <c r="BB272" s="204">
        <f>SUM(A272:BA272)</f>
        <v>0</v>
      </c>
      <c r="BC272" s="206">
        <f>BB272/360</f>
        <v>0</v>
      </c>
    </row>
    <row r="273" spans="1:55" ht="38.25">
      <c r="A273" s="91" t="s">
        <v>200</v>
      </c>
      <c r="B273" s="86"/>
      <c r="C273" s="86"/>
      <c r="D273" s="86"/>
      <c r="E273" s="86"/>
      <c r="F273" s="86"/>
      <c r="G273" s="86"/>
      <c r="H273" s="86"/>
      <c r="I273" s="86"/>
      <c r="J273" s="86"/>
      <c r="K273" s="86"/>
      <c r="L273" s="86"/>
      <c r="M273" s="86"/>
      <c r="N273" s="86"/>
      <c r="O273" s="86"/>
      <c r="P273" s="86"/>
      <c r="Q273" s="86"/>
      <c r="R273" s="86"/>
      <c r="S273" s="86"/>
      <c r="T273" s="86"/>
      <c r="U273" s="86"/>
      <c r="V273" s="86"/>
      <c r="W273" s="86"/>
      <c r="X273" s="86"/>
      <c r="Y273" s="86"/>
      <c r="Z273" s="86"/>
      <c r="AA273" s="86"/>
      <c r="AB273" s="86"/>
      <c r="AC273" s="86"/>
      <c r="AD273" s="86"/>
      <c r="AE273" s="86"/>
      <c r="AF273" s="86"/>
      <c r="AG273" s="86"/>
      <c r="AH273" s="86"/>
      <c r="AI273" s="86"/>
      <c r="AJ273" s="86"/>
      <c r="AK273" s="86"/>
      <c r="AL273" s="86"/>
      <c r="AM273" s="86"/>
      <c r="AN273" s="86"/>
      <c r="AO273" s="86"/>
      <c r="AP273" s="86"/>
      <c r="AQ273" s="86"/>
      <c r="AR273" s="86"/>
      <c r="AS273" s="86"/>
      <c r="AT273" s="86"/>
      <c r="AU273" s="86"/>
      <c r="AV273" s="86"/>
      <c r="AW273" s="86"/>
      <c r="AX273" s="86"/>
      <c r="AY273" s="86"/>
      <c r="AZ273" s="86"/>
      <c r="BA273" s="86"/>
      <c r="BB273" s="205" t="s">
        <v>215</v>
      </c>
      <c r="BC273" s="205">
        <v>48</v>
      </c>
    </row>
    <row r="274" spans="1:55">
      <c r="A274" s="208">
        <f>COUNTIF($A$10:$G$10,"48")</f>
        <v>0</v>
      </c>
      <c r="B274" s="91">
        <f>COUNTIF($A$13:$G$13,"48")</f>
        <v>0</v>
      </c>
      <c r="C274" s="91">
        <f>COUNTIF($A$16:$G$16,"48")</f>
        <v>0</v>
      </c>
      <c r="D274" s="91">
        <f>COUNTIF($A$19:$G$19,"48")</f>
        <v>0</v>
      </c>
      <c r="E274" s="91">
        <f>COUNTIF($A$22:$G$22,"48")</f>
        <v>0</v>
      </c>
      <c r="F274" s="91">
        <f>COUNTIF($A$25:$G$25,"48")</f>
        <v>0</v>
      </c>
      <c r="G274" s="91">
        <f>COUNTIF($A$28:$G$28,"48")</f>
        <v>0</v>
      </c>
      <c r="H274" s="91">
        <f>COUNTIF($A$31:$G$31,"48")</f>
        <v>0</v>
      </c>
      <c r="I274" s="91">
        <f>COUNTIF($A$34:$G$34,"48")</f>
        <v>0</v>
      </c>
      <c r="J274" s="91">
        <f>COUNTIF($A$37:$G$37,"48")</f>
        <v>0</v>
      </c>
      <c r="K274" s="91">
        <f>COUNTIF($A$40:$G$40,"48")</f>
        <v>0</v>
      </c>
      <c r="L274" s="91">
        <f>COUNTIF($A$43:$G$43,"48")</f>
        <v>0</v>
      </c>
      <c r="M274" s="91">
        <f>COUNTIF($A$46:$G$46,"48")</f>
        <v>0</v>
      </c>
      <c r="N274" s="91">
        <f>COUNTIF($A$49:$G$49,"48")</f>
        <v>0</v>
      </c>
      <c r="O274" s="91">
        <f>COUNTIF($A$52:$G$52,"48")</f>
        <v>0</v>
      </c>
      <c r="P274" s="91">
        <f>COUNTIF($A$55:$G$55,"48")</f>
        <v>0</v>
      </c>
      <c r="Q274" s="91">
        <f>COUNTIF($A$58:$G$58,"48")</f>
        <v>0</v>
      </c>
      <c r="R274" s="91">
        <f>COUNTIF($A$61:$G$61,"48")</f>
        <v>0</v>
      </c>
      <c r="S274" s="91">
        <f>COUNTIF($A$64:$G$64,"48")</f>
        <v>0</v>
      </c>
      <c r="T274" s="91">
        <f>COUNTIF($A$67:$G$67,"48")</f>
        <v>0</v>
      </c>
      <c r="U274" s="91">
        <f>COUNTIF($A$70:$G$70,"48")</f>
        <v>0</v>
      </c>
      <c r="V274" s="91">
        <f>COUNTIF($A$73:$G$73,"48")</f>
        <v>0</v>
      </c>
      <c r="W274" s="91">
        <f>COUNTIF($A$76:$G$76,"48")</f>
        <v>0</v>
      </c>
      <c r="X274" s="91">
        <f>COUNTIF($A$79:$G$79,"48")</f>
        <v>0</v>
      </c>
      <c r="Y274" s="91">
        <f>COUNTIF($A$82:$G$82,"48")</f>
        <v>0</v>
      </c>
      <c r="Z274" s="91">
        <f>COUNTIF($A$85:$G$85,"48")</f>
        <v>0</v>
      </c>
      <c r="AA274" s="91">
        <f>COUNTIF($A$88:$G$88,"48")</f>
        <v>0</v>
      </c>
      <c r="AB274" s="91">
        <f>COUNTIF($A$91:$G$91,"48")</f>
        <v>0</v>
      </c>
      <c r="AC274" s="91">
        <f>COUNTIF($A$94:$G$94,"48")</f>
        <v>0</v>
      </c>
      <c r="AD274" s="91">
        <f>COUNTIF($A$97:$G$97,"48")</f>
        <v>0</v>
      </c>
      <c r="AE274" s="91">
        <f>COUNTIF($A$100:$G$100,"48")</f>
        <v>0</v>
      </c>
      <c r="AF274" s="91">
        <f>COUNTIF($A$103:$G$103,"48")</f>
        <v>0</v>
      </c>
      <c r="AG274" s="91">
        <f>COUNTIF($A$106:$G$106,"48")</f>
        <v>0</v>
      </c>
      <c r="AH274" s="91">
        <f>COUNTIF($A$109:$G$109,"48")</f>
        <v>0</v>
      </c>
      <c r="AI274" s="91">
        <f>COUNTIF($A$112:$G$112,"48")</f>
        <v>0</v>
      </c>
      <c r="AJ274" s="91">
        <f>COUNTIF($A$115:$G$115,"48")</f>
        <v>0</v>
      </c>
      <c r="AK274" s="91">
        <f>COUNTIF($A$118:$G$118,"48")</f>
        <v>0</v>
      </c>
      <c r="AL274" s="91">
        <f>COUNTIF($A$121:$G$121,"48")</f>
        <v>0</v>
      </c>
      <c r="AM274" s="91">
        <f>COUNTIF($A$124:$G$124,"48")</f>
        <v>0</v>
      </c>
      <c r="AN274" s="91">
        <f>COUNTIF($A$127:$G$127,"48")</f>
        <v>0</v>
      </c>
      <c r="AO274" s="91">
        <f>COUNTIF($A$130:$G$130,"48")</f>
        <v>0</v>
      </c>
      <c r="AP274" s="91">
        <f>COUNTIF($A$133:$G$133,"48")</f>
        <v>0</v>
      </c>
      <c r="AQ274" s="91">
        <f>COUNTIF($A$136:$G$136,"48")</f>
        <v>0</v>
      </c>
      <c r="AR274" s="91">
        <f>COUNTIF($A$139:$G$139,"48")</f>
        <v>0</v>
      </c>
      <c r="AS274" s="91">
        <f>COUNTIF($A$142:$G$142,"48")</f>
        <v>0</v>
      </c>
      <c r="AT274" s="91">
        <f>COUNTIF($A$145:$G$145,"48")</f>
        <v>0</v>
      </c>
      <c r="AU274" s="91">
        <f>COUNTIF($A$148:$G$148,"48")</f>
        <v>0</v>
      </c>
      <c r="AV274" s="91">
        <f>COUNTIF($A$151:$G$151,"48")</f>
        <v>0</v>
      </c>
      <c r="AW274" s="91">
        <f>COUNTIF($A$154:$G$154,"48")</f>
        <v>0</v>
      </c>
      <c r="AX274" s="91">
        <f>COUNTIF($A$157:$G$157,"48")</f>
        <v>0</v>
      </c>
      <c r="AY274" s="91">
        <f>COUNTIF($A$160:$G$160,"48")</f>
        <v>0</v>
      </c>
      <c r="AZ274" s="91">
        <f>COUNTIF($A$163:$G$163,"48")</f>
        <v>0</v>
      </c>
      <c r="BA274" s="91">
        <f>COUNTIF($A$166:$G$166,"48")</f>
        <v>0</v>
      </c>
      <c r="BB274" s="204">
        <f>SUM(A274:BA274)</f>
        <v>0</v>
      </c>
      <c r="BC274" s="206">
        <f>BB274/360</f>
        <v>0</v>
      </c>
    </row>
    <row r="275" spans="1:55" ht="38.25">
      <c r="A275" s="91" t="s">
        <v>201</v>
      </c>
      <c r="B275" s="86"/>
      <c r="C275" s="86"/>
      <c r="D275" s="86"/>
      <c r="E275" s="86"/>
      <c r="F275" s="86"/>
      <c r="G275" s="86"/>
      <c r="H275" s="86"/>
      <c r="I275" s="86"/>
      <c r="J275" s="86"/>
      <c r="K275" s="86"/>
      <c r="L275" s="86"/>
      <c r="M275" s="86"/>
      <c r="N275" s="86"/>
      <c r="O275" s="86"/>
      <c r="P275" s="86"/>
      <c r="Q275" s="86"/>
      <c r="R275" s="86"/>
      <c r="S275" s="86"/>
      <c r="T275" s="86"/>
      <c r="U275" s="86"/>
      <c r="V275" s="86"/>
      <c r="W275" s="86"/>
      <c r="X275" s="86"/>
      <c r="Y275" s="86"/>
      <c r="Z275" s="86"/>
      <c r="AA275" s="86"/>
      <c r="AB275" s="86"/>
      <c r="AC275" s="86"/>
      <c r="AD275" s="86"/>
      <c r="AE275" s="86"/>
      <c r="AF275" s="86"/>
      <c r="AG275" s="86"/>
      <c r="AH275" s="86"/>
      <c r="AI275" s="86"/>
      <c r="AJ275" s="86"/>
      <c r="AK275" s="86"/>
      <c r="AL275" s="86"/>
      <c r="AM275" s="86"/>
      <c r="AN275" s="86"/>
      <c r="AO275" s="86"/>
      <c r="AP275" s="86"/>
      <c r="AQ275" s="86"/>
      <c r="AR275" s="86"/>
      <c r="AS275" s="86"/>
      <c r="AT275" s="86"/>
      <c r="AU275" s="86"/>
      <c r="AV275" s="86"/>
      <c r="AW275" s="86"/>
      <c r="AX275" s="86"/>
      <c r="AY275" s="86"/>
      <c r="AZ275" s="86"/>
      <c r="BA275" s="86"/>
      <c r="BB275" s="205" t="s">
        <v>216</v>
      </c>
      <c r="BC275" s="205">
        <v>49</v>
      </c>
    </row>
    <row r="276" spans="1:55">
      <c r="A276" s="208">
        <f>COUNTIF($A$10:$G$10,"49")</f>
        <v>0</v>
      </c>
      <c r="B276" s="91">
        <f>COUNTIF($A$13:$G$13,"49")</f>
        <v>0</v>
      </c>
      <c r="C276" s="91">
        <f>COUNTIF($A$16:$G$16,"49")</f>
        <v>0</v>
      </c>
      <c r="D276" s="91">
        <f>COUNTIF($A$19:$G$19,"49")</f>
        <v>0</v>
      </c>
      <c r="E276" s="91">
        <f>COUNTIF($A$22:$G$22,"49")</f>
        <v>0</v>
      </c>
      <c r="F276" s="91">
        <f>COUNTIF($A$25:$G$25,"49")</f>
        <v>0</v>
      </c>
      <c r="G276" s="91">
        <f>COUNTIF($A$28:$G$28,"49")</f>
        <v>0</v>
      </c>
      <c r="H276" s="91">
        <f>COUNTIF($A$31:$G$31,"49")</f>
        <v>0</v>
      </c>
      <c r="I276" s="91">
        <f>COUNTIF($A$34:$G$34,"49")</f>
        <v>0</v>
      </c>
      <c r="J276" s="91">
        <f>COUNTIF($A$37:$G$37,"49")</f>
        <v>0</v>
      </c>
      <c r="K276" s="91">
        <f>COUNTIF($A$40:$G$40,"49")</f>
        <v>0</v>
      </c>
      <c r="L276" s="91">
        <f>COUNTIF($A$43:$G$43,"49")</f>
        <v>0</v>
      </c>
      <c r="M276" s="91">
        <f>COUNTIF($A$46:$G$46,"49")</f>
        <v>0</v>
      </c>
      <c r="N276" s="91">
        <f>COUNTIF($A$49:$G$49,"49")</f>
        <v>0</v>
      </c>
      <c r="O276" s="91">
        <f>COUNTIF($A$52:$G$52,"49")</f>
        <v>0</v>
      </c>
      <c r="P276" s="91">
        <f>COUNTIF($A$55:$G$55,"49")</f>
        <v>0</v>
      </c>
      <c r="Q276" s="91">
        <f>COUNTIF($A$58:$G$58,"49")</f>
        <v>0</v>
      </c>
      <c r="R276" s="91">
        <f>COUNTIF($A$61:$G$61,"49")</f>
        <v>0</v>
      </c>
      <c r="S276" s="91">
        <f>COUNTIF($A$64:$G$64,"49")</f>
        <v>0</v>
      </c>
      <c r="T276" s="91">
        <f>COUNTIF($A$67:$G$67,"49")</f>
        <v>0</v>
      </c>
      <c r="U276" s="91">
        <f>COUNTIF($A$70:$G$70,"49")</f>
        <v>0</v>
      </c>
      <c r="V276" s="91">
        <f>COUNTIF($A$73:$G$73,"49")</f>
        <v>0</v>
      </c>
      <c r="W276" s="91">
        <f>COUNTIF($A$76:$G$76,"49")</f>
        <v>0</v>
      </c>
      <c r="X276" s="91">
        <f>COUNTIF($A$79:$G$79,"49")</f>
        <v>0</v>
      </c>
      <c r="Y276" s="91">
        <f>COUNTIF($A$82:$G$82,"49")</f>
        <v>0</v>
      </c>
      <c r="Z276" s="91">
        <f>COUNTIF($A$85:$G$85,"49")</f>
        <v>0</v>
      </c>
      <c r="AA276" s="91">
        <f>COUNTIF($A$88:$G$88,"49")</f>
        <v>0</v>
      </c>
      <c r="AB276" s="91">
        <f>COUNTIF($A$91:$G$91,"49")</f>
        <v>0</v>
      </c>
      <c r="AC276" s="91">
        <f>COUNTIF($A$94:$G$94,"49")</f>
        <v>0</v>
      </c>
      <c r="AD276" s="91">
        <f>COUNTIF($A$97:$G$97,"49")</f>
        <v>0</v>
      </c>
      <c r="AE276" s="91">
        <f>COUNTIF($A$100:$G$100,"49")</f>
        <v>0</v>
      </c>
      <c r="AF276" s="91">
        <f>COUNTIF($A$103:$G$103,"49")</f>
        <v>0</v>
      </c>
      <c r="AG276" s="91">
        <f>COUNTIF($A$106:$G$106,"49")</f>
        <v>0</v>
      </c>
      <c r="AH276" s="91">
        <f>COUNTIF($A$109:$G$109,"49")</f>
        <v>0</v>
      </c>
      <c r="AI276" s="91">
        <f>COUNTIF($A$112:$G$112,"49")</f>
        <v>0</v>
      </c>
      <c r="AJ276" s="91">
        <f>COUNTIF($A$115:$G$115,"49")</f>
        <v>0</v>
      </c>
      <c r="AK276" s="91">
        <f>COUNTIF($A$118:$G$118,"49")</f>
        <v>0</v>
      </c>
      <c r="AL276" s="91">
        <f>COUNTIF($A$121:$G$121,"49")</f>
        <v>0</v>
      </c>
      <c r="AM276" s="91">
        <f>COUNTIF($A$124:$G$124,"49")</f>
        <v>0</v>
      </c>
      <c r="AN276" s="91">
        <f>COUNTIF($A$127:$G$127,"49")</f>
        <v>0</v>
      </c>
      <c r="AO276" s="91">
        <f>COUNTIF($A$130:$G$130,"49")</f>
        <v>0</v>
      </c>
      <c r="AP276" s="91">
        <f>COUNTIF($A$133:$G$133,"49")</f>
        <v>0</v>
      </c>
      <c r="AQ276" s="91">
        <f>COUNTIF($A$136:$G$136,"49")</f>
        <v>0</v>
      </c>
      <c r="AR276" s="91">
        <f>COUNTIF($A$139:$G$139,"49")</f>
        <v>0</v>
      </c>
      <c r="AS276" s="91">
        <f>COUNTIF($A$142:$G$142,"49")</f>
        <v>0</v>
      </c>
      <c r="AT276" s="91">
        <f>COUNTIF($A$145:$G$145,"49")</f>
        <v>0</v>
      </c>
      <c r="AU276" s="91">
        <f>COUNTIF($A$148:$G$148,"49")</f>
        <v>0</v>
      </c>
      <c r="AV276" s="91">
        <f>COUNTIF($A$151:$G$151,"49")</f>
        <v>0</v>
      </c>
      <c r="AW276" s="91">
        <f>COUNTIF($A$154:$G$154,"49")</f>
        <v>0</v>
      </c>
      <c r="AX276" s="91">
        <f>COUNTIF($A$157:$G$157,"49")</f>
        <v>0</v>
      </c>
      <c r="AY276" s="91">
        <f>COUNTIF($A$160:$G$160,"49")</f>
        <v>0</v>
      </c>
      <c r="AZ276" s="91">
        <f>COUNTIF($A$163:$G$163,"49")</f>
        <v>0</v>
      </c>
      <c r="BA276" s="91">
        <f>COUNTIF($A$166:$G$166,"49")</f>
        <v>0</v>
      </c>
      <c r="BB276" s="204">
        <f>SUM(A276:BA276)</f>
        <v>0</v>
      </c>
      <c r="BC276" s="206">
        <f>BB276/360</f>
        <v>0</v>
      </c>
    </row>
    <row r="277" spans="1:55" ht="38.25">
      <c r="A277" s="91" t="s">
        <v>202</v>
      </c>
      <c r="B277" s="86"/>
      <c r="C277" s="86"/>
      <c r="D277" s="86"/>
      <c r="E277" s="86"/>
      <c r="F277" s="86"/>
      <c r="G277" s="86"/>
      <c r="H277" s="86"/>
      <c r="I277" s="86"/>
      <c r="J277" s="86"/>
      <c r="K277" s="86"/>
      <c r="L277" s="86"/>
      <c r="M277" s="86"/>
      <c r="N277" s="86"/>
      <c r="O277" s="86"/>
      <c r="P277" s="86"/>
      <c r="Q277" s="86"/>
      <c r="R277" s="86"/>
      <c r="S277" s="86"/>
      <c r="T277" s="86"/>
      <c r="U277" s="86"/>
      <c r="V277" s="86"/>
      <c r="W277" s="86"/>
      <c r="X277" s="86"/>
      <c r="Y277" s="86"/>
      <c r="Z277" s="86"/>
      <c r="AA277" s="86"/>
      <c r="AB277" s="86"/>
      <c r="AC277" s="86"/>
      <c r="AD277" s="86"/>
      <c r="AE277" s="86"/>
      <c r="AF277" s="86"/>
      <c r="AG277" s="86"/>
      <c r="AH277" s="86"/>
      <c r="AI277" s="86"/>
      <c r="AJ277" s="86"/>
      <c r="AK277" s="86"/>
      <c r="AL277" s="86"/>
      <c r="AM277" s="86"/>
      <c r="AN277" s="86"/>
      <c r="AO277" s="86"/>
      <c r="AP277" s="86"/>
      <c r="AQ277" s="86"/>
      <c r="AR277" s="86"/>
      <c r="AS277" s="86"/>
      <c r="AT277" s="86"/>
      <c r="AU277" s="86"/>
      <c r="AV277" s="86"/>
      <c r="AW277" s="86"/>
      <c r="AX277" s="86"/>
      <c r="AY277" s="86"/>
      <c r="AZ277" s="86"/>
      <c r="BA277" s="86"/>
      <c r="BB277" s="205" t="s">
        <v>217</v>
      </c>
      <c r="BC277" s="205">
        <v>50</v>
      </c>
    </row>
    <row r="278" spans="1:55">
      <c r="A278" s="208">
        <f>COUNTIF($A$10:$G$10,"50")</f>
        <v>0</v>
      </c>
      <c r="B278" s="91">
        <f>COUNTIF($A$13:$G$13,"50")</f>
        <v>0</v>
      </c>
      <c r="C278" s="91">
        <f>COUNTIF($A$16:$G$16,"50")</f>
        <v>0</v>
      </c>
      <c r="D278" s="91">
        <f>COUNTIF($A$19:$G$19,"50")</f>
        <v>0</v>
      </c>
      <c r="E278" s="91">
        <f>COUNTIF($A$22:$G$22,"50")</f>
        <v>0</v>
      </c>
      <c r="F278" s="91">
        <f>COUNTIF($A$25:$G$25,"50")</f>
        <v>0</v>
      </c>
      <c r="G278" s="91">
        <f>COUNTIF($A$28:$G$28,"50")</f>
        <v>0</v>
      </c>
      <c r="H278" s="91">
        <f>COUNTIF($A$31:$G$31,"50")</f>
        <v>0</v>
      </c>
      <c r="I278" s="91">
        <f>COUNTIF($A$34:$G$34,"50")</f>
        <v>0</v>
      </c>
      <c r="J278" s="91">
        <f>COUNTIF($A$37:$G$37,"50")</f>
        <v>0</v>
      </c>
      <c r="K278" s="91">
        <f>COUNTIF($A$40:$G$40,"50")</f>
        <v>0</v>
      </c>
      <c r="L278" s="91">
        <f>COUNTIF($A$43:$G$43,"50")</f>
        <v>0</v>
      </c>
      <c r="M278" s="91">
        <f>COUNTIF($A$46:$G$46,"50")</f>
        <v>0</v>
      </c>
      <c r="N278" s="91">
        <f>COUNTIF($A$49:$G$49,"50")</f>
        <v>0</v>
      </c>
      <c r="O278" s="91">
        <f>COUNTIF($A$52:$G$52,"50")</f>
        <v>0</v>
      </c>
      <c r="P278" s="91">
        <f>COUNTIF($A$55:$G$55,"50")</f>
        <v>0</v>
      </c>
      <c r="Q278" s="91">
        <f>COUNTIF($A$58:$G$58,"50")</f>
        <v>0</v>
      </c>
      <c r="R278" s="91">
        <f>COUNTIF($A$61:$G$61,"50")</f>
        <v>0</v>
      </c>
      <c r="S278" s="91">
        <f>COUNTIF($A$64:$G$64,"50")</f>
        <v>0</v>
      </c>
      <c r="T278" s="91">
        <f>COUNTIF($A$67:$G$67,"50")</f>
        <v>0</v>
      </c>
      <c r="U278" s="91">
        <f>COUNTIF($A$70:$G$70,"50")</f>
        <v>0</v>
      </c>
      <c r="V278" s="91">
        <f>COUNTIF($A$73:$G$73,"50")</f>
        <v>0</v>
      </c>
      <c r="W278" s="91">
        <f>COUNTIF($A$76:$G$76,"50")</f>
        <v>0</v>
      </c>
      <c r="X278" s="91">
        <f>COUNTIF($A$79:$G$79,"50")</f>
        <v>0</v>
      </c>
      <c r="Y278" s="91">
        <f>COUNTIF($A$82:$G$82,"50")</f>
        <v>0</v>
      </c>
      <c r="Z278" s="91">
        <f>COUNTIF($A$85:$G$85,"50")</f>
        <v>0</v>
      </c>
      <c r="AA278" s="91">
        <f>COUNTIF($A$88:$G$88,"50")</f>
        <v>0</v>
      </c>
      <c r="AB278" s="91">
        <f>COUNTIF($A$91:$G$91,"50")</f>
        <v>0</v>
      </c>
      <c r="AC278" s="91">
        <f>COUNTIF($A$94:$G$94,"50")</f>
        <v>0</v>
      </c>
      <c r="AD278" s="91">
        <f>COUNTIF($A$97:$G$97,"50")</f>
        <v>0</v>
      </c>
      <c r="AE278" s="91">
        <f>COUNTIF($A$100:$G$100,"50")</f>
        <v>0</v>
      </c>
      <c r="AF278" s="91">
        <f>COUNTIF($A$103:$G$103,"50")</f>
        <v>0</v>
      </c>
      <c r="AG278" s="91">
        <f>COUNTIF($A$106:$G$106,"50")</f>
        <v>0</v>
      </c>
      <c r="AH278" s="91">
        <f>COUNTIF($A$109:$G$109,"50")</f>
        <v>0</v>
      </c>
      <c r="AI278" s="91">
        <f>COUNTIF($A$112:$G$112,"50")</f>
        <v>0</v>
      </c>
      <c r="AJ278" s="91">
        <f>COUNTIF($A$115:$G$115,"50")</f>
        <v>0</v>
      </c>
      <c r="AK278" s="91">
        <f>COUNTIF($A$118:$G$118,"50")</f>
        <v>0</v>
      </c>
      <c r="AL278" s="91">
        <f>COUNTIF($A$121:$G$121,"50")</f>
        <v>0</v>
      </c>
      <c r="AM278" s="91">
        <f>COUNTIF($A$124:$G$124,"50")</f>
        <v>0</v>
      </c>
      <c r="AN278" s="91">
        <f>COUNTIF($A$127:$G$127,"50")</f>
        <v>0</v>
      </c>
      <c r="AO278" s="91">
        <f>COUNTIF($A$130:$G$130,"50")</f>
        <v>0</v>
      </c>
      <c r="AP278" s="91">
        <f>COUNTIF($A$133:$G$133,"50")</f>
        <v>0</v>
      </c>
      <c r="AQ278" s="91">
        <f>COUNTIF($A$136:$G$136,"50")</f>
        <v>0</v>
      </c>
      <c r="AR278" s="91">
        <f>COUNTIF($A$139:$G$139,"50")</f>
        <v>0</v>
      </c>
      <c r="AS278" s="91">
        <f>COUNTIF($A$142:$G$142,"50")</f>
        <v>0</v>
      </c>
      <c r="AT278" s="91">
        <f>COUNTIF($A$145:$G$145,"50")</f>
        <v>0</v>
      </c>
      <c r="AU278" s="91">
        <f>COUNTIF($A$148:$G$148,"50")</f>
        <v>0</v>
      </c>
      <c r="AV278" s="91">
        <f>COUNTIF($A$151:$G$151,"50")</f>
        <v>0</v>
      </c>
      <c r="AW278" s="91">
        <f>COUNTIF($A$154:$G$154,"50")</f>
        <v>0</v>
      </c>
      <c r="AX278" s="91">
        <f>COUNTIF($A$157:$G$157,"50")</f>
        <v>0</v>
      </c>
      <c r="AY278" s="91">
        <f>COUNTIF($A$160:$G$160,"50")</f>
        <v>0</v>
      </c>
      <c r="AZ278" s="91">
        <f>COUNTIF($A$163:$G$163,"50")</f>
        <v>0</v>
      </c>
      <c r="BA278" s="91">
        <f>COUNTIF($A$166:$G$166,"50")</f>
        <v>0</v>
      </c>
      <c r="BB278" s="204">
        <f>SUM(A278:BA278)</f>
        <v>0</v>
      </c>
      <c r="BC278" s="206">
        <f>BB278/360</f>
        <v>0</v>
      </c>
    </row>
    <row r="279" spans="1:55" ht="38.25">
      <c r="A279" s="91" t="s">
        <v>203</v>
      </c>
      <c r="B279" s="86"/>
      <c r="C279" s="86"/>
      <c r="D279" s="86"/>
      <c r="E279" s="86"/>
      <c r="F279" s="86"/>
      <c r="G279" s="86"/>
      <c r="H279" s="86"/>
      <c r="I279" s="86"/>
      <c r="J279" s="86"/>
      <c r="K279" s="86"/>
      <c r="L279" s="86"/>
      <c r="M279" s="86"/>
      <c r="N279" s="86"/>
      <c r="O279" s="86"/>
      <c r="P279" s="86"/>
      <c r="Q279" s="86"/>
      <c r="R279" s="86"/>
      <c r="S279" s="86"/>
      <c r="T279" s="86"/>
      <c r="U279" s="86"/>
      <c r="V279" s="86"/>
      <c r="W279" s="86"/>
      <c r="X279" s="86"/>
      <c r="Y279" s="86"/>
      <c r="Z279" s="86"/>
      <c r="AA279" s="86"/>
      <c r="AB279" s="86"/>
      <c r="AC279" s="86"/>
      <c r="AD279" s="86"/>
      <c r="AE279" s="86"/>
      <c r="AF279" s="86"/>
      <c r="AG279" s="86"/>
      <c r="AH279" s="86"/>
      <c r="AI279" s="86"/>
      <c r="AJ279" s="86"/>
      <c r="AK279" s="86"/>
      <c r="AL279" s="86"/>
      <c r="AM279" s="86"/>
      <c r="AN279" s="86"/>
      <c r="AO279" s="86"/>
      <c r="AP279" s="86"/>
      <c r="AQ279" s="86"/>
      <c r="AR279" s="86"/>
      <c r="AS279" s="86"/>
      <c r="AT279" s="86"/>
      <c r="AU279" s="86"/>
      <c r="AV279" s="86"/>
      <c r="AW279" s="86"/>
      <c r="AX279" s="86"/>
      <c r="AY279" s="86"/>
      <c r="AZ279" s="86"/>
      <c r="BA279" s="86"/>
      <c r="BB279" s="205" t="s">
        <v>218</v>
      </c>
      <c r="BC279" s="205">
        <v>51</v>
      </c>
    </row>
    <row r="280" spans="1:55">
      <c r="A280" s="208">
        <f>COUNTIF($A$10:$G$10,"51")</f>
        <v>0</v>
      </c>
      <c r="B280" s="91">
        <f>COUNTIF($A$13:$G$13,"51")</f>
        <v>0</v>
      </c>
      <c r="C280" s="91">
        <f>COUNTIF($A$16:$G$16,"51")</f>
        <v>0</v>
      </c>
      <c r="D280" s="91">
        <f>COUNTIF($A$19:$G$19,"51")</f>
        <v>0</v>
      </c>
      <c r="E280" s="91">
        <f>COUNTIF($A$22:$G$22,"51")</f>
        <v>0</v>
      </c>
      <c r="F280" s="91">
        <f>COUNTIF($A$25:$G$25,"51")</f>
        <v>0</v>
      </c>
      <c r="G280" s="91">
        <f>COUNTIF($A$28:$G$28,"51")</f>
        <v>0</v>
      </c>
      <c r="H280" s="91">
        <f>COUNTIF($A$31:$G$31,"51")</f>
        <v>0</v>
      </c>
      <c r="I280" s="91">
        <f>COUNTIF($A$34:$G$34,"51")</f>
        <v>0</v>
      </c>
      <c r="J280" s="91">
        <f>COUNTIF($A$37:$G$37,"51")</f>
        <v>0</v>
      </c>
      <c r="K280" s="91">
        <f>COUNTIF($A$40:$G$40,"51")</f>
        <v>0</v>
      </c>
      <c r="L280" s="91">
        <f>COUNTIF($A$43:$G$43,"51")</f>
        <v>0</v>
      </c>
      <c r="M280" s="91">
        <f>COUNTIF($A$46:$G$46,"51")</f>
        <v>0</v>
      </c>
      <c r="N280" s="91">
        <f>COUNTIF($A$49:$G$49,"51")</f>
        <v>0</v>
      </c>
      <c r="O280" s="91">
        <f>COUNTIF($A$52:$G$52,"51")</f>
        <v>0</v>
      </c>
      <c r="P280" s="91">
        <f>COUNTIF($A$55:$G$55,"51")</f>
        <v>0</v>
      </c>
      <c r="Q280" s="91">
        <f>COUNTIF($A$58:$G$58,"51")</f>
        <v>0</v>
      </c>
      <c r="R280" s="91">
        <f>COUNTIF($A$61:$G$61,"51")</f>
        <v>0</v>
      </c>
      <c r="S280" s="91">
        <f>COUNTIF($A$64:$G$64,"51")</f>
        <v>0</v>
      </c>
      <c r="T280" s="91">
        <f>COUNTIF($A$67:$G$67,"51")</f>
        <v>0</v>
      </c>
      <c r="U280" s="91">
        <f>COUNTIF($A$70:$G$70,"51")</f>
        <v>0</v>
      </c>
      <c r="V280" s="91">
        <f>COUNTIF($A$73:$G$73,"51")</f>
        <v>0</v>
      </c>
      <c r="W280" s="91">
        <f>COUNTIF($A$76:$G$76,"51")</f>
        <v>0</v>
      </c>
      <c r="X280" s="91">
        <f>COUNTIF($A$79:$G$79,"51")</f>
        <v>0</v>
      </c>
      <c r="Y280" s="91">
        <f>COUNTIF($A$82:$G$82,"51")</f>
        <v>0</v>
      </c>
      <c r="Z280" s="91">
        <f>COUNTIF($A$85:$G$85,"51")</f>
        <v>0</v>
      </c>
      <c r="AA280" s="91">
        <f>COUNTIF($A$88:$G$88,"51")</f>
        <v>0</v>
      </c>
      <c r="AB280" s="91">
        <f>COUNTIF($A$91:$G$91,"51")</f>
        <v>0</v>
      </c>
      <c r="AC280" s="91">
        <f>COUNTIF($A$94:$G$94,"51")</f>
        <v>0</v>
      </c>
      <c r="AD280" s="91">
        <f>COUNTIF($A$97:$G$97,"51")</f>
        <v>0</v>
      </c>
      <c r="AE280" s="91">
        <f>COUNTIF($A$100:$G$100,"51")</f>
        <v>0</v>
      </c>
      <c r="AF280" s="91">
        <f>COUNTIF($A$103:$G$103,"51")</f>
        <v>0</v>
      </c>
      <c r="AG280" s="91">
        <f>COUNTIF($A$106:$G$106,"51")</f>
        <v>0</v>
      </c>
      <c r="AH280" s="91">
        <f>COUNTIF($A$109:$G$109,"51")</f>
        <v>0</v>
      </c>
      <c r="AI280" s="91">
        <f>COUNTIF($A$112:$G$112,"51")</f>
        <v>0</v>
      </c>
      <c r="AJ280" s="91">
        <f>COUNTIF($A$115:$G$115,"51")</f>
        <v>0</v>
      </c>
      <c r="AK280" s="91">
        <f>COUNTIF($A$118:$G$118,"51")</f>
        <v>0</v>
      </c>
      <c r="AL280" s="91">
        <f>COUNTIF($A$121:$G$121,"51")</f>
        <v>0</v>
      </c>
      <c r="AM280" s="91">
        <f>COUNTIF($A$124:$G$124,"51")</f>
        <v>0</v>
      </c>
      <c r="AN280" s="91">
        <f>COUNTIF($A$127:$G$127,"51")</f>
        <v>0</v>
      </c>
      <c r="AO280" s="91">
        <f>COUNTIF($A$130:$G$130,"51")</f>
        <v>0</v>
      </c>
      <c r="AP280" s="91">
        <f>COUNTIF($A$133:$G$133,"51")</f>
        <v>0</v>
      </c>
      <c r="AQ280" s="91">
        <f>COUNTIF($A$136:$G$136,"51")</f>
        <v>0</v>
      </c>
      <c r="AR280" s="91">
        <f>COUNTIF($A$139:$G$139,"51")</f>
        <v>0</v>
      </c>
      <c r="AS280" s="91">
        <f>COUNTIF($A$142:$G$142,"51")</f>
        <v>0</v>
      </c>
      <c r="AT280" s="91">
        <f>COUNTIF($A$145:$G$145,"51")</f>
        <v>0</v>
      </c>
      <c r="AU280" s="91">
        <f>COUNTIF($A$148:$G$148,"51")</f>
        <v>0</v>
      </c>
      <c r="AV280" s="91">
        <f>COUNTIF($A$151:$G$151,"51")</f>
        <v>0</v>
      </c>
      <c r="AW280" s="91">
        <f>COUNTIF($A$154:$G$154,"51")</f>
        <v>0</v>
      </c>
      <c r="AX280" s="91">
        <f>COUNTIF($A$157:$G$157,"51")</f>
        <v>0</v>
      </c>
      <c r="AY280" s="91">
        <f>COUNTIF($A$160:$G$160,"51")</f>
        <v>0</v>
      </c>
      <c r="AZ280" s="91">
        <f>COUNTIF($A$163:$G$163,"51")</f>
        <v>0</v>
      </c>
      <c r="BA280" s="91">
        <f>COUNTIF($A$166:$G$166,"51")</f>
        <v>0</v>
      </c>
      <c r="BB280" s="204">
        <f>SUM(A280:BA280)</f>
        <v>0</v>
      </c>
      <c r="BC280" s="206">
        <f>BB280/360</f>
        <v>0</v>
      </c>
    </row>
    <row r="281" spans="1:55" ht="38.25">
      <c r="A281" s="91" t="s">
        <v>204</v>
      </c>
      <c r="B281" s="86"/>
      <c r="C281" s="86"/>
      <c r="D281" s="86"/>
      <c r="E281" s="86"/>
      <c r="F281" s="86"/>
      <c r="G281" s="86"/>
      <c r="H281" s="86"/>
      <c r="I281" s="86"/>
      <c r="J281" s="86"/>
      <c r="K281" s="86"/>
      <c r="L281" s="86"/>
      <c r="M281" s="86"/>
      <c r="N281" s="86"/>
      <c r="O281" s="86"/>
      <c r="P281" s="86"/>
      <c r="Q281" s="86"/>
      <c r="R281" s="86"/>
      <c r="S281" s="86"/>
      <c r="T281" s="86"/>
      <c r="U281" s="86"/>
      <c r="V281" s="86"/>
      <c r="W281" s="86"/>
      <c r="X281" s="86"/>
      <c r="Y281" s="86"/>
      <c r="Z281" s="86"/>
      <c r="AA281" s="86"/>
      <c r="AB281" s="86"/>
      <c r="AC281" s="86"/>
      <c r="AD281" s="86"/>
      <c r="AE281" s="86"/>
      <c r="AF281" s="86"/>
      <c r="AG281" s="86"/>
      <c r="AH281" s="86"/>
      <c r="AI281" s="86"/>
      <c r="AJ281" s="86"/>
      <c r="AK281" s="86"/>
      <c r="AL281" s="86"/>
      <c r="AM281" s="86"/>
      <c r="AN281" s="86"/>
      <c r="AO281" s="86"/>
      <c r="AP281" s="86"/>
      <c r="AQ281" s="86"/>
      <c r="AR281" s="86"/>
      <c r="AS281" s="86"/>
      <c r="AT281" s="86"/>
      <c r="AU281" s="86"/>
      <c r="AV281" s="86"/>
      <c r="AW281" s="86"/>
      <c r="AX281" s="86"/>
      <c r="AY281" s="86"/>
      <c r="AZ281" s="86"/>
      <c r="BA281" s="86"/>
      <c r="BB281" s="205" t="s">
        <v>219</v>
      </c>
      <c r="BC281" s="205">
        <v>52</v>
      </c>
    </row>
    <row r="282" spans="1:55">
      <c r="A282" s="208">
        <f>COUNTIF($A$10:$G$10,"52")</f>
        <v>0</v>
      </c>
      <c r="B282" s="91">
        <f>COUNTIF($A$13:$G$13,"52")</f>
        <v>0</v>
      </c>
      <c r="C282" s="91">
        <f>COUNTIF($A$16:$G$16,"52")</f>
        <v>0</v>
      </c>
      <c r="D282" s="91">
        <f>COUNTIF($A$19:$G$19,"52")</f>
        <v>0</v>
      </c>
      <c r="E282" s="91">
        <f>COUNTIF($A$22:$G$22,"52")</f>
        <v>0</v>
      </c>
      <c r="F282" s="91">
        <f>COUNTIF($A$25:$G$25,"52")</f>
        <v>0</v>
      </c>
      <c r="G282" s="91">
        <f>COUNTIF($A$28:$G$28,"52")</f>
        <v>0</v>
      </c>
      <c r="H282" s="91">
        <f>COUNTIF($A$31:$G$31,"52")</f>
        <v>0</v>
      </c>
      <c r="I282" s="91">
        <f>COUNTIF($A$34:$G$34,"52")</f>
        <v>0</v>
      </c>
      <c r="J282" s="91">
        <f>COUNTIF($A$37:$G$37,"52")</f>
        <v>0</v>
      </c>
      <c r="K282" s="91">
        <f>COUNTIF($A$40:$G$40,"52")</f>
        <v>0</v>
      </c>
      <c r="L282" s="91">
        <f>COUNTIF($A$43:$G$43,"52")</f>
        <v>0</v>
      </c>
      <c r="M282" s="91">
        <f>COUNTIF($A$46:$G$46,"52")</f>
        <v>0</v>
      </c>
      <c r="N282" s="91">
        <f>COUNTIF($A$49:$G$49,"52")</f>
        <v>0</v>
      </c>
      <c r="O282" s="91">
        <f>COUNTIF($A$52:$G$52,"52")</f>
        <v>0</v>
      </c>
      <c r="P282" s="91">
        <f>COUNTIF($A$55:$G$55,"52")</f>
        <v>0</v>
      </c>
      <c r="Q282" s="91">
        <f>COUNTIF($A$58:$G$58,"52")</f>
        <v>0</v>
      </c>
      <c r="R282" s="91">
        <f>COUNTIF($A$61:$G$61,"52")</f>
        <v>0</v>
      </c>
      <c r="S282" s="91">
        <f>COUNTIF($A$64:$G$64,"52")</f>
        <v>0</v>
      </c>
      <c r="T282" s="91">
        <f>COUNTIF($A$67:$G$67,"52")</f>
        <v>0</v>
      </c>
      <c r="U282" s="91">
        <f>COUNTIF($A$70:$G$70,"52")</f>
        <v>0</v>
      </c>
      <c r="V282" s="91">
        <f>COUNTIF($A$73:$G$73,"52")</f>
        <v>0</v>
      </c>
      <c r="W282" s="91">
        <f>COUNTIF($A$76:$G$76,"52")</f>
        <v>0</v>
      </c>
      <c r="X282" s="91">
        <f>COUNTIF($A$79:$G$79,"52")</f>
        <v>0</v>
      </c>
      <c r="Y282" s="91">
        <f>COUNTIF($A$82:$G$82,"52")</f>
        <v>0</v>
      </c>
      <c r="Z282" s="91">
        <f>COUNTIF($A$85:$G$85,"52")</f>
        <v>0</v>
      </c>
      <c r="AA282" s="91">
        <f>COUNTIF($A$88:$G$88,"52")</f>
        <v>0</v>
      </c>
      <c r="AB282" s="91">
        <f>COUNTIF($A$91:$G$91,"52")</f>
        <v>0</v>
      </c>
      <c r="AC282" s="91">
        <f>COUNTIF($A$94:$G$94,"52")</f>
        <v>0</v>
      </c>
      <c r="AD282" s="91">
        <f>COUNTIF($A$97:$G$97,"52")</f>
        <v>0</v>
      </c>
      <c r="AE282" s="91">
        <f>COUNTIF($A$100:$G$100,"52")</f>
        <v>0</v>
      </c>
      <c r="AF282" s="91">
        <f>COUNTIF($A$103:$G$103,"52")</f>
        <v>0</v>
      </c>
      <c r="AG282" s="91">
        <f>COUNTIF($A$106:$G$106,"52")</f>
        <v>0</v>
      </c>
      <c r="AH282" s="91">
        <f>COUNTIF($A$109:$G$109,"52")</f>
        <v>0</v>
      </c>
      <c r="AI282" s="91">
        <f>COUNTIF($A$112:$G$112,"52")</f>
        <v>0</v>
      </c>
      <c r="AJ282" s="91">
        <f>COUNTIF($A$115:$G$115,"52")</f>
        <v>0</v>
      </c>
      <c r="AK282" s="91">
        <f>COUNTIF($A$118:$G$118,"52")</f>
        <v>0</v>
      </c>
      <c r="AL282" s="91">
        <f>COUNTIF($A$121:$G$121,"52")</f>
        <v>0</v>
      </c>
      <c r="AM282" s="91">
        <f>COUNTIF($A$124:$G$124,"52")</f>
        <v>0</v>
      </c>
      <c r="AN282" s="91">
        <f>COUNTIF($A$127:$G$127,"52")</f>
        <v>0</v>
      </c>
      <c r="AO282" s="91">
        <f>COUNTIF($A$130:$G$130,"52")</f>
        <v>0</v>
      </c>
      <c r="AP282" s="91">
        <f>COUNTIF($A$133:$G$133,"52")</f>
        <v>0</v>
      </c>
      <c r="AQ282" s="91">
        <f>COUNTIF($A$136:$G$136,"52")</f>
        <v>0</v>
      </c>
      <c r="AR282" s="91">
        <f>COUNTIF($A$139:$G$139,"52")</f>
        <v>0</v>
      </c>
      <c r="AS282" s="91">
        <f>COUNTIF($A$142:$G$142,"52")</f>
        <v>0</v>
      </c>
      <c r="AT282" s="91">
        <f>COUNTIF($A$145:$G$145,"52")</f>
        <v>0</v>
      </c>
      <c r="AU282" s="91">
        <f>COUNTIF($A$148:$G$148,"52")</f>
        <v>0</v>
      </c>
      <c r="AV282" s="91">
        <f>COUNTIF($A$151:$G$151,"52")</f>
        <v>0</v>
      </c>
      <c r="AW282" s="91">
        <f>COUNTIF($A$154:$G$154,"52")</f>
        <v>0</v>
      </c>
      <c r="AX282" s="91">
        <f>COUNTIF($A$157:$G$157,"52")</f>
        <v>0</v>
      </c>
      <c r="AY282" s="91">
        <f>COUNTIF($A$160:$G$160,"52")</f>
        <v>0</v>
      </c>
      <c r="AZ282" s="91">
        <f>COUNTIF($A$163:$G$163,"52")</f>
        <v>0</v>
      </c>
      <c r="BA282" s="91">
        <f>COUNTIF($A$166:$G$166,"52")</f>
        <v>0</v>
      </c>
      <c r="BB282" s="204">
        <f>SUM(A282:BA282)</f>
        <v>0</v>
      </c>
      <c r="BC282" s="206">
        <f>BB282/360</f>
        <v>0</v>
      </c>
    </row>
    <row r="283" spans="1:55" ht="38.25">
      <c r="A283" s="91" t="s">
        <v>205</v>
      </c>
      <c r="B283" s="86"/>
      <c r="C283" s="86"/>
      <c r="D283" s="86"/>
      <c r="E283" s="86"/>
      <c r="F283" s="86"/>
      <c r="G283" s="86"/>
      <c r="H283" s="86"/>
      <c r="I283" s="86"/>
      <c r="J283" s="86"/>
      <c r="K283" s="86"/>
      <c r="L283" s="86"/>
      <c r="M283" s="86"/>
      <c r="N283" s="86"/>
      <c r="O283" s="86"/>
      <c r="P283" s="86"/>
      <c r="Q283" s="86"/>
      <c r="R283" s="86"/>
      <c r="S283" s="86"/>
      <c r="T283" s="86"/>
      <c r="U283" s="86"/>
      <c r="V283" s="86"/>
      <c r="W283" s="86"/>
      <c r="X283" s="86"/>
      <c r="Y283" s="86"/>
      <c r="Z283" s="86"/>
      <c r="AA283" s="86"/>
      <c r="AB283" s="86"/>
      <c r="AC283" s="86"/>
      <c r="AD283" s="86"/>
      <c r="AE283" s="86"/>
      <c r="AF283" s="86"/>
      <c r="AG283" s="86"/>
      <c r="AH283" s="86"/>
      <c r="AI283" s="86"/>
      <c r="AJ283" s="86"/>
      <c r="AK283" s="86"/>
      <c r="AL283" s="86"/>
      <c r="AM283" s="86"/>
      <c r="AN283" s="86"/>
      <c r="AO283" s="86"/>
      <c r="AP283" s="86"/>
      <c r="AQ283" s="86"/>
      <c r="AR283" s="86"/>
      <c r="AS283" s="86"/>
      <c r="AT283" s="86"/>
      <c r="AU283" s="86"/>
      <c r="AV283" s="86"/>
      <c r="AW283" s="86"/>
      <c r="AX283" s="86"/>
      <c r="AY283" s="86"/>
      <c r="AZ283" s="86"/>
      <c r="BA283" s="86"/>
      <c r="BB283" s="205" t="s">
        <v>220</v>
      </c>
      <c r="BC283" s="205">
        <v>53</v>
      </c>
    </row>
    <row r="284" spans="1:55">
      <c r="A284" s="208">
        <f>COUNTIF($A$10:$G$10,"53")</f>
        <v>0</v>
      </c>
      <c r="B284" s="91">
        <f>COUNTIF($A$13:$G$13,"53")</f>
        <v>0</v>
      </c>
      <c r="C284" s="91">
        <f>COUNTIF($A$16:$G$16,"53")</f>
        <v>0</v>
      </c>
      <c r="D284" s="91">
        <f>COUNTIF($A$19:$G$19,"53")</f>
        <v>0</v>
      </c>
      <c r="E284" s="91">
        <f>COUNTIF($A$22:$G$22,"53")</f>
        <v>0</v>
      </c>
      <c r="F284" s="91">
        <f>COUNTIF($A$25:$G$25,"53")</f>
        <v>0</v>
      </c>
      <c r="G284" s="91">
        <f>COUNTIF($A$28:$G$28,"53")</f>
        <v>0</v>
      </c>
      <c r="H284" s="91">
        <f>COUNTIF($A$31:$G$31,"53")</f>
        <v>0</v>
      </c>
      <c r="I284" s="91">
        <f>COUNTIF($A$34:$G$34,"53")</f>
        <v>0</v>
      </c>
      <c r="J284" s="91">
        <f>COUNTIF($A$37:$G$37,"53")</f>
        <v>0</v>
      </c>
      <c r="K284" s="91">
        <f>COUNTIF($A$40:$G$40,"53")</f>
        <v>0</v>
      </c>
      <c r="L284" s="91">
        <f>COUNTIF($A$43:$G$43,"53")</f>
        <v>0</v>
      </c>
      <c r="M284" s="91">
        <f>COUNTIF($A$46:$G$46,"53")</f>
        <v>0</v>
      </c>
      <c r="N284" s="91">
        <f>COUNTIF($A$49:$G$49,"53")</f>
        <v>0</v>
      </c>
      <c r="O284" s="91">
        <f>COUNTIF($A$52:$G$52,"53")</f>
        <v>0</v>
      </c>
      <c r="P284" s="91">
        <f>COUNTIF($A$55:$G$55,"53")</f>
        <v>0</v>
      </c>
      <c r="Q284" s="91">
        <f>COUNTIF($A$58:$G$58,"53")</f>
        <v>0</v>
      </c>
      <c r="R284" s="91">
        <f>COUNTIF($A$61:$G$61,"53")</f>
        <v>0</v>
      </c>
      <c r="S284" s="91">
        <f>COUNTIF($A$64:$G$64,"53")</f>
        <v>0</v>
      </c>
      <c r="T284" s="91">
        <f>COUNTIF($A$67:$G$67,"53")</f>
        <v>0</v>
      </c>
      <c r="U284" s="91">
        <f>COUNTIF($A$70:$G$70,"53")</f>
        <v>0</v>
      </c>
      <c r="V284" s="91">
        <f>COUNTIF($A$73:$G$73,"53")</f>
        <v>0</v>
      </c>
      <c r="W284" s="91">
        <f>COUNTIF($A$76:$G$76,"53")</f>
        <v>0</v>
      </c>
      <c r="X284" s="91">
        <f>COUNTIF($A$79:$G$79,"53")</f>
        <v>0</v>
      </c>
      <c r="Y284" s="91">
        <f>COUNTIF($A$82:$G$82,"53")</f>
        <v>0</v>
      </c>
      <c r="Z284" s="91">
        <f>COUNTIF($A$85:$G$85,"53")</f>
        <v>0</v>
      </c>
      <c r="AA284" s="91">
        <f>COUNTIF($A$88:$G$88,"53")</f>
        <v>0</v>
      </c>
      <c r="AB284" s="91">
        <f>COUNTIF($A$91:$G$91,"53")</f>
        <v>0</v>
      </c>
      <c r="AC284" s="91">
        <f>COUNTIF($A$94:$G$94,"53")</f>
        <v>0</v>
      </c>
      <c r="AD284" s="91">
        <f>COUNTIF($A$97:$G$97,"53")</f>
        <v>0</v>
      </c>
      <c r="AE284" s="91">
        <f>COUNTIF($A$100:$G$100,"53")</f>
        <v>0</v>
      </c>
      <c r="AF284" s="91">
        <f>COUNTIF($A$103:$G$103,"53")</f>
        <v>0</v>
      </c>
      <c r="AG284" s="91">
        <f>COUNTIF($A$106:$G$106,"53")</f>
        <v>0</v>
      </c>
      <c r="AH284" s="91">
        <f>COUNTIF($A$109:$G$109,"53")</f>
        <v>0</v>
      </c>
      <c r="AI284" s="91">
        <f>COUNTIF($A$112:$G$112,"53")</f>
        <v>0</v>
      </c>
      <c r="AJ284" s="91">
        <f>COUNTIF($A$115:$G$115,"53")</f>
        <v>0</v>
      </c>
      <c r="AK284" s="91">
        <f>COUNTIF($A$118:$G$118,"53")</f>
        <v>0</v>
      </c>
      <c r="AL284" s="91">
        <f>COUNTIF($A$121:$G$121,"53")</f>
        <v>0</v>
      </c>
      <c r="AM284" s="91">
        <f>COUNTIF($A$124:$G$124,"53")</f>
        <v>0</v>
      </c>
      <c r="AN284" s="91">
        <f>COUNTIF($A$127:$G$127,"53")</f>
        <v>0</v>
      </c>
      <c r="AO284" s="91">
        <f>COUNTIF($A$130:$G$130,"53")</f>
        <v>0</v>
      </c>
      <c r="AP284" s="91">
        <f>COUNTIF($A$133:$G$133,"53")</f>
        <v>0</v>
      </c>
      <c r="AQ284" s="91">
        <f>COUNTIF($A$136:$G$136,"53")</f>
        <v>0</v>
      </c>
      <c r="AR284" s="91">
        <f>COUNTIF($A$139:$G$139,"53")</f>
        <v>0</v>
      </c>
      <c r="AS284" s="91">
        <f>COUNTIF($A$142:$G$142,"53")</f>
        <v>0</v>
      </c>
      <c r="AT284" s="91">
        <f>COUNTIF($A$145:$G$145,"53")</f>
        <v>0</v>
      </c>
      <c r="AU284" s="91">
        <f>COUNTIF($A$148:$G$148,"53")</f>
        <v>0</v>
      </c>
      <c r="AV284" s="91">
        <f>COUNTIF($A$151:$G$151,"53")</f>
        <v>0</v>
      </c>
      <c r="AW284" s="91">
        <f>COUNTIF($A$154:$G$154,"53")</f>
        <v>0</v>
      </c>
      <c r="AX284" s="91">
        <f>COUNTIF($A$157:$G$157,"53")</f>
        <v>0</v>
      </c>
      <c r="AY284" s="91">
        <f>COUNTIF($A$160:$G$160,"53")</f>
        <v>0</v>
      </c>
      <c r="AZ284" s="91">
        <f>COUNTIF($A$163:$G$163,"53")</f>
        <v>0</v>
      </c>
      <c r="BA284" s="91">
        <f>COUNTIF($A$166:$G$166,"53")</f>
        <v>0</v>
      </c>
      <c r="BB284" s="204">
        <f>SUM(A284:BA284)</f>
        <v>0</v>
      </c>
      <c r="BC284" s="206">
        <f>BB284/360</f>
        <v>0</v>
      </c>
    </row>
    <row r="285" spans="1:55" ht="38.25">
      <c r="A285" s="91" t="s">
        <v>206</v>
      </c>
      <c r="B285" s="86"/>
      <c r="C285" s="86"/>
      <c r="D285" s="86"/>
      <c r="E285" s="86"/>
      <c r="F285" s="86"/>
      <c r="G285" s="86"/>
      <c r="H285" s="86"/>
      <c r="I285" s="86"/>
      <c r="J285" s="86"/>
      <c r="K285" s="86"/>
      <c r="L285" s="86"/>
      <c r="M285" s="86"/>
      <c r="N285" s="86"/>
      <c r="O285" s="86"/>
      <c r="P285" s="86"/>
      <c r="Q285" s="86"/>
      <c r="R285" s="86"/>
      <c r="S285" s="86"/>
      <c r="T285" s="86"/>
      <c r="U285" s="86"/>
      <c r="V285" s="86"/>
      <c r="W285" s="86"/>
      <c r="X285" s="86"/>
      <c r="Y285" s="86"/>
      <c r="Z285" s="86"/>
      <c r="AA285" s="86"/>
      <c r="AB285" s="86"/>
      <c r="AC285" s="86"/>
      <c r="AD285" s="86"/>
      <c r="AE285" s="86"/>
      <c r="AF285" s="86"/>
      <c r="AG285" s="86"/>
      <c r="AH285" s="86"/>
      <c r="AI285" s="86"/>
      <c r="AJ285" s="86"/>
      <c r="AK285" s="86"/>
      <c r="AL285" s="86"/>
      <c r="AM285" s="86"/>
      <c r="AN285" s="86"/>
      <c r="AO285" s="86"/>
      <c r="AP285" s="86"/>
      <c r="AQ285" s="86"/>
      <c r="AR285" s="86"/>
      <c r="AS285" s="86"/>
      <c r="AT285" s="86"/>
      <c r="AU285" s="86"/>
      <c r="AV285" s="86"/>
      <c r="AW285" s="86"/>
      <c r="AX285" s="86"/>
      <c r="AY285" s="86"/>
      <c r="AZ285" s="86"/>
      <c r="BA285" s="86"/>
      <c r="BB285" s="205" t="s">
        <v>221</v>
      </c>
      <c r="BC285" s="205">
        <v>54</v>
      </c>
    </row>
    <row r="286" spans="1:55">
      <c r="A286" s="208">
        <f>COUNTIF($A$10:$G$10,"54")</f>
        <v>0</v>
      </c>
      <c r="B286" s="91">
        <f>COUNTIF($A$13:$G$13,"54")</f>
        <v>0</v>
      </c>
      <c r="C286" s="91">
        <f>COUNTIF($A$16:$G$16,"54")</f>
        <v>0</v>
      </c>
      <c r="D286" s="91">
        <f>COUNTIF($A$19:$G$19,"54")</f>
        <v>0</v>
      </c>
      <c r="E286" s="91">
        <f>COUNTIF($A$22:$G$22,"54")</f>
        <v>0</v>
      </c>
      <c r="F286" s="91">
        <f>COUNTIF($A$25:$G$25,"54")</f>
        <v>0</v>
      </c>
      <c r="G286" s="91">
        <f>COUNTIF($A$28:$G$28,"54")</f>
        <v>0</v>
      </c>
      <c r="H286" s="91">
        <f>COUNTIF($A$31:$G$31,"54")</f>
        <v>0</v>
      </c>
      <c r="I286" s="91">
        <f>COUNTIF($A$34:$G$34,"54")</f>
        <v>0</v>
      </c>
      <c r="J286" s="91">
        <f>COUNTIF($A$37:$G$37,"54")</f>
        <v>0</v>
      </c>
      <c r="K286" s="91">
        <f>COUNTIF($A$40:$G$40,"54")</f>
        <v>0</v>
      </c>
      <c r="L286" s="91">
        <f>COUNTIF($A$43:$G$43,"54")</f>
        <v>0</v>
      </c>
      <c r="M286" s="91">
        <f>COUNTIF($A$46:$G$46,"54")</f>
        <v>0</v>
      </c>
      <c r="N286" s="91">
        <f>COUNTIF($A$49:$G$49,"54")</f>
        <v>0</v>
      </c>
      <c r="O286" s="91">
        <f>COUNTIF($A$52:$G$52,"54")</f>
        <v>0</v>
      </c>
      <c r="P286" s="91">
        <f>COUNTIF($A$55:$G$55,"54")</f>
        <v>0</v>
      </c>
      <c r="Q286" s="91">
        <f>COUNTIF($A$58:$G$58,"54")</f>
        <v>0</v>
      </c>
      <c r="R286" s="91">
        <f>COUNTIF($A$61:$G$61,"54")</f>
        <v>0</v>
      </c>
      <c r="S286" s="91">
        <f>COUNTIF($A$64:$G$64,"54")</f>
        <v>0</v>
      </c>
      <c r="T286" s="91">
        <f>COUNTIF($A$67:$G$67,"54")</f>
        <v>0</v>
      </c>
      <c r="U286" s="91">
        <f>COUNTIF($A$70:$G$70,"54")</f>
        <v>0</v>
      </c>
      <c r="V286" s="91">
        <f>COUNTIF($A$73:$G$73,"54")</f>
        <v>0</v>
      </c>
      <c r="W286" s="91">
        <f>COUNTIF($A$76:$G$76,"54")</f>
        <v>0</v>
      </c>
      <c r="X286" s="91">
        <f>COUNTIF($A$79:$G$79,"54")</f>
        <v>0</v>
      </c>
      <c r="Y286" s="91">
        <f>COUNTIF($A$82:$G$82,"54")</f>
        <v>0</v>
      </c>
      <c r="Z286" s="91">
        <f>COUNTIF($A$85:$G$85,"54")</f>
        <v>0</v>
      </c>
      <c r="AA286" s="91">
        <f>COUNTIF($A$88:$G$88,"54")</f>
        <v>0</v>
      </c>
      <c r="AB286" s="91">
        <f>COUNTIF($A$91:$G$91,"54")</f>
        <v>0</v>
      </c>
      <c r="AC286" s="91">
        <f>COUNTIF($A$94:$G$94,"54")</f>
        <v>0</v>
      </c>
      <c r="AD286" s="91">
        <f>COUNTIF($A$97:$G$97,"54")</f>
        <v>0</v>
      </c>
      <c r="AE286" s="91">
        <f>COUNTIF($A$100:$G$100,"54")</f>
        <v>0</v>
      </c>
      <c r="AF286" s="91">
        <f>COUNTIF($A$103:$G$103,"54")</f>
        <v>0</v>
      </c>
      <c r="AG286" s="91">
        <f>COUNTIF($A$106:$G$106,"54")</f>
        <v>0</v>
      </c>
      <c r="AH286" s="91">
        <f>COUNTIF($A$109:$G$109,"54")</f>
        <v>0</v>
      </c>
      <c r="AI286" s="91">
        <f>COUNTIF($A$112:$G$112,"54")</f>
        <v>0</v>
      </c>
      <c r="AJ286" s="91">
        <f>COUNTIF($A$115:$G$115,"54")</f>
        <v>0</v>
      </c>
      <c r="AK286" s="91">
        <f>COUNTIF($A$118:$G$118,"54")</f>
        <v>0</v>
      </c>
      <c r="AL286" s="91">
        <f>COUNTIF($A$121:$G$121,"54")</f>
        <v>0</v>
      </c>
      <c r="AM286" s="91">
        <f>COUNTIF($A$124:$G$124,"54")</f>
        <v>0</v>
      </c>
      <c r="AN286" s="91">
        <f>COUNTIF($A$127:$G$127,"54")</f>
        <v>0</v>
      </c>
      <c r="AO286" s="91">
        <f>COUNTIF($A$130:$G$130,"54")</f>
        <v>0</v>
      </c>
      <c r="AP286" s="91">
        <f>COUNTIF($A$133:$G$133,"54")</f>
        <v>0</v>
      </c>
      <c r="AQ286" s="91">
        <f>COUNTIF($A$136:$G$136,"54")</f>
        <v>0</v>
      </c>
      <c r="AR286" s="91">
        <f>COUNTIF($A$139:$G$139,"54")</f>
        <v>0</v>
      </c>
      <c r="AS286" s="91">
        <f>COUNTIF($A$142:$G$142,"54")</f>
        <v>0</v>
      </c>
      <c r="AT286" s="91">
        <f>COUNTIF($A$145:$G$145,"54")</f>
        <v>0</v>
      </c>
      <c r="AU286" s="91">
        <f>COUNTIF($A$148:$G$148,"54")</f>
        <v>0</v>
      </c>
      <c r="AV286" s="91">
        <f>COUNTIF($A$151:$G$151,"54")</f>
        <v>0</v>
      </c>
      <c r="AW286" s="91">
        <f>COUNTIF($A$154:$G$154,"54")</f>
        <v>0</v>
      </c>
      <c r="AX286" s="91">
        <f>COUNTIF($A$157:$G$157,"54")</f>
        <v>0</v>
      </c>
      <c r="AY286" s="91">
        <f>COUNTIF($A$160:$G$160,"54")</f>
        <v>0</v>
      </c>
      <c r="AZ286" s="91">
        <f>COUNTIF($A$163:$G$163,"54")</f>
        <v>0</v>
      </c>
      <c r="BA286" s="91">
        <f>COUNTIF($A$166:$G$166,"54")</f>
        <v>0</v>
      </c>
      <c r="BB286" s="204">
        <f>SUM(A286:BA286)</f>
        <v>0</v>
      </c>
      <c r="BC286" s="206">
        <f>BB286/360</f>
        <v>0</v>
      </c>
    </row>
    <row r="287" spans="1:55" ht="38.25">
      <c r="A287" s="91" t="s">
        <v>207</v>
      </c>
      <c r="B287" s="86"/>
      <c r="C287" s="86"/>
      <c r="D287" s="86"/>
      <c r="E287" s="86"/>
      <c r="F287" s="86"/>
      <c r="G287" s="86"/>
      <c r="H287" s="86"/>
      <c r="I287" s="86"/>
      <c r="J287" s="86"/>
      <c r="K287" s="86"/>
      <c r="L287" s="86"/>
      <c r="M287" s="86"/>
      <c r="N287" s="86"/>
      <c r="O287" s="86"/>
      <c r="P287" s="86"/>
      <c r="Q287" s="86"/>
      <c r="R287" s="86"/>
      <c r="S287" s="86"/>
      <c r="T287" s="86"/>
      <c r="U287" s="86"/>
      <c r="V287" s="86"/>
      <c r="W287" s="86"/>
      <c r="X287" s="86"/>
      <c r="Y287" s="86"/>
      <c r="Z287" s="86"/>
      <c r="AA287" s="86"/>
      <c r="AB287" s="86"/>
      <c r="AC287" s="86"/>
      <c r="AD287" s="86"/>
      <c r="AE287" s="86"/>
      <c r="AF287" s="86"/>
      <c r="AG287" s="86"/>
      <c r="AH287" s="86"/>
      <c r="AI287" s="86"/>
      <c r="AJ287" s="86"/>
      <c r="AK287" s="86"/>
      <c r="AL287" s="86"/>
      <c r="AM287" s="86"/>
      <c r="AN287" s="86"/>
      <c r="AO287" s="86"/>
      <c r="AP287" s="86"/>
      <c r="AQ287" s="86"/>
      <c r="AR287" s="86"/>
      <c r="AS287" s="86"/>
      <c r="AT287" s="86"/>
      <c r="AU287" s="86"/>
      <c r="AV287" s="86"/>
      <c r="AW287" s="86"/>
      <c r="AX287" s="86"/>
      <c r="AY287" s="86"/>
      <c r="AZ287" s="86"/>
      <c r="BA287" s="86"/>
      <c r="BB287" s="205" t="s">
        <v>222</v>
      </c>
      <c r="BC287" s="205">
        <v>55</v>
      </c>
    </row>
    <row r="288" spans="1:55">
      <c r="A288" s="208">
        <f>COUNTIF($A$10:$G$10,"55")</f>
        <v>0</v>
      </c>
      <c r="B288" s="91">
        <f>COUNTIF($A$13:$G$13,"55")</f>
        <v>0</v>
      </c>
      <c r="C288" s="91">
        <f>COUNTIF($A$16:$G$16,"55")</f>
        <v>0</v>
      </c>
      <c r="D288" s="91">
        <f>COUNTIF($A$19:$G$19,"55")</f>
        <v>0</v>
      </c>
      <c r="E288" s="91">
        <f>COUNTIF($A$22:$G$22,"55")</f>
        <v>0</v>
      </c>
      <c r="F288" s="91">
        <f>COUNTIF($A$25:$G$25,"55")</f>
        <v>0</v>
      </c>
      <c r="G288" s="91">
        <f>COUNTIF($A$28:$G$28,"55")</f>
        <v>0</v>
      </c>
      <c r="H288" s="91">
        <f>COUNTIF($A$31:$G$31,"55")</f>
        <v>0</v>
      </c>
      <c r="I288" s="91">
        <f>COUNTIF($A$34:$G$34,"55")</f>
        <v>0</v>
      </c>
      <c r="J288" s="91">
        <f>COUNTIF($A$37:$G$37,"55")</f>
        <v>0</v>
      </c>
      <c r="K288" s="91">
        <f>COUNTIF($A$40:$G$40,"55")</f>
        <v>0</v>
      </c>
      <c r="L288" s="91">
        <f>COUNTIF($A$43:$G$43,"55")</f>
        <v>0</v>
      </c>
      <c r="M288" s="91">
        <f>COUNTIF($A$46:$G$46,"55")</f>
        <v>0</v>
      </c>
      <c r="N288" s="91">
        <f>COUNTIF($A$49:$G$49,"55")</f>
        <v>0</v>
      </c>
      <c r="O288" s="91">
        <f>COUNTIF($A$52:$G$52,"55")</f>
        <v>0</v>
      </c>
      <c r="P288" s="91">
        <f>COUNTIF($A$55:$G$55,"55")</f>
        <v>0</v>
      </c>
      <c r="Q288" s="91">
        <f>COUNTIF($A$58:$G$58,"55")</f>
        <v>0</v>
      </c>
      <c r="R288" s="91">
        <f>COUNTIF($A$61:$G$61,"55")</f>
        <v>0</v>
      </c>
      <c r="S288" s="91">
        <f>COUNTIF($A$64:$G$64,"55")</f>
        <v>0</v>
      </c>
      <c r="T288" s="91">
        <f>COUNTIF($A$67:$G$67,"55")</f>
        <v>0</v>
      </c>
      <c r="U288" s="91">
        <f>COUNTIF($A$70:$G$70,"55")</f>
        <v>0</v>
      </c>
      <c r="V288" s="91">
        <f>COUNTIF($A$73:$G$73,"55")</f>
        <v>0</v>
      </c>
      <c r="W288" s="91">
        <f>COUNTIF($A$76:$G$76,"55")</f>
        <v>0</v>
      </c>
      <c r="X288" s="91">
        <f>COUNTIF($A$79:$G$79,"55")</f>
        <v>0</v>
      </c>
      <c r="Y288" s="91">
        <f>COUNTIF($A$82:$G$82,"55")</f>
        <v>0</v>
      </c>
      <c r="Z288" s="91">
        <f>COUNTIF($A$85:$G$85,"55")</f>
        <v>0</v>
      </c>
      <c r="AA288" s="91">
        <f>COUNTIF($A$88:$G$88,"55")</f>
        <v>0</v>
      </c>
      <c r="AB288" s="91">
        <f>COUNTIF($A$91:$G$91,"55")</f>
        <v>0</v>
      </c>
      <c r="AC288" s="91">
        <f>COUNTIF($A$94:$G$94,"55")</f>
        <v>0</v>
      </c>
      <c r="AD288" s="91">
        <f>COUNTIF($A$97:$G$97,"55")</f>
        <v>0</v>
      </c>
      <c r="AE288" s="91">
        <f>COUNTIF($A$100:$G$100,"55")</f>
        <v>0</v>
      </c>
      <c r="AF288" s="91">
        <f>COUNTIF($A$103:$G$103,"55")</f>
        <v>0</v>
      </c>
      <c r="AG288" s="91">
        <f>COUNTIF($A$106:$G$106,"55")</f>
        <v>0</v>
      </c>
      <c r="AH288" s="91">
        <f>COUNTIF($A$109:$G$109,"55")</f>
        <v>0</v>
      </c>
      <c r="AI288" s="91">
        <f>COUNTIF($A$112:$G$112,"55")</f>
        <v>0</v>
      </c>
      <c r="AJ288" s="91">
        <f>COUNTIF($A$115:$G$115,"55")</f>
        <v>0</v>
      </c>
      <c r="AK288" s="91">
        <f>COUNTIF($A$118:$G$118,"55")</f>
        <v>0</v>
      </c>
      <c r="AL288" s="91">
        <f>COUNTIF($A$121:$G$121,"55")</f>
        <v>0</v>
      </c>
      <c r="AM288" s="91">
        <f>COUNTIF($A$124:$G$124,"55")</f>
        <v>0</v>
      </c>
      <c r="AN288" s="91">
        <f>COUNTIF($A$127:$G$127,"55")</f>
        <v>0</v>
      </c>
      <c r="AO288" s="91">
        <f>COUNTIF($A$130:$G$130,"55")</f>
        <v>0</v>
      </c>
      <c r="AP288" s="91">
        <f>COUNTIF($A$133:$G$133,"55")</f>
        <v>0</v>
      </c>
      <c r="AQ288" s="91">
        <f>COUNTIF($A$136:$G$136,"55")</f>
        <v>0</v>
      </c>
      <c r="AR288" s="91">
        <f>COUNTIF($A$139:$G$139,"55")</f>
        <v>0</v>
      </c>
      <c r="AS288" s="91">
        <f>COUNTIF($A$142:$G$142,"55")</f>
        <v>0</v>
      </c>
      <c r="AT288" s="91">
        <f>COUNTIF($A$145:$G$145,"55")</f>
        <v>0</v>
      </c>
      <c r="AU288" s="91">
        <f>COUNTIF($A$148:$G$148,"55")</f>
        <v>0</v>
      </c>
      <c r="AV288" s="91">
        <f>COUNTIF($A$151:$G$151,"55")</f>
        <v>0</v>
      </c>
      <c r="AW288" s="91">
        <f>COUNTIF($A$154:$G$154,"55")</f>
        <v>0</v>
      </c>
      <c r="AX288" s="91">
        <f>COUNTIF($A$157:$G$157,"55")</f>
        <v>0</v>
      </c>
      <c r="AY288" s="91">
        <f>COUNTIF($A$160:$G$160,"55")</f>
        <v>0</v>
      </c>
      <c r="AZ288" s="91">
        <f>COUNTIF($A$163:$G$163,"55")</f>
        <v>0</v>
      </c>
      <c r="BA288" s="91">
        <f>COUNTIF($A$166:$G$166,"55")</f>
        <v>0</v>
      </c>
      <c r="BB288" s="204">
        <f>SUM(A288:BA288)</f>
        <v>0</v>
      </c>
      <c r="BC288" s="206">
        <f>BB288/360</f>
        <v>0</v>
      </c>
    </row>
    <row r="289" spans="1:55" ht="38.25">
      <c r="A289" s="91" t="s">
        <v>208</v>
      </c>
      <c r="B289" s="86"/>
      <c r="C289" s="86"/>
      <c r="D289" s="86"/>
      <c r="E289" s="86"/>
      <c r="F289" s="86"/>
      <c r="G289" s="86"/>
      <c r="H289" s="86"/>
      <c r="I289" s="86"/>
      <c r="J289" s="86"/>
      <c r="K289" s="86"/>
      <c r="L289" s="86"/>
      <c r="M289" s="86"/>
      <c r="N289" s="86"/>
      <c r="O289" s="86"/>
      <c r="P289" s="86"/>
      <c r="Q289" s="86"/>
      <c r="R289" s="86"/>
      <c r="S289" s="86"/>
      <c r="T289" s="86"/>
      <c r="U289" s="86"/>
      <c r="V289" s="86"/>
      <c r="W289" s="86"/>
      <c r="X289" s="86"/>
      <c r="Y289" s="86"/>
      <c r="Z289" s="86"/>
      <c r="AA289" s="86"/>
      <c r="AB289" s="86"/>
      <c r="AC289" s="86"/>
      <c r="AD289" s="86"/>
      <c r="AE289" s="86"/>
      <c r="AF289" s="86"/>
      <c r="AG289" s="86"/>
      <c r="AH289" s="86"/>
      <c r="AI289" s="86"/>
      <c r="AJ289" s="86"/>
      <c r="AK289" s="86"/>
      <c r="AL289" s="86"/>
      <c r="AM289" s="86"/>
      <c r="AN289" s="86"/>
      <c r="AO289" s="86"/>
      <c r="AP289" s="86"/>
      <c r="AQ289" s="86"/>
      <c r="AR289" s="86"/>
      <c r="AS289" s="86"/>
      <c r="AT289" s="86"/>
      <c r="AU289" s="86"/>
      <c r="AV289" s="86"/>
      <c r="AW289" s="86"/>
      <c r="AX289" s="86"/>
      <c r="AY289" s="86"/>
      <c r="AZ289" s="86"/>
      <c r="BA289" s="86"/>
      <c r="BB289" s="205" t="s">
        <v>223</v>
      </c>
      <c r="BC289" s="205">
        <v>56</v>
      </c>
    </row>
    <row r="290" spans="1:55">
      <c r="A290" s="208">
        <f>COUNTIF($A$10:$G$10,"56")</f>
        <v>0</v>
      </c>
      <c r="B290" s="91">
        <f>COUNTIF($A$13:$G$13,"56")</f>
        <v>0</v>
      </c>
      <c r="C290" s="91">
        <f>COUNTIF($A$16:$G$16,"56")</f>
        <v>0</v>
      </c>
      <c r="D290" s="91">
        <f>COUNTIF($A$19:$G$19,"56")</f>
        <v>0</v>
      </c>
      <c r="E290" s="91">
        <f>COUNTIF($A$22:$G$22,"56")</f>
        <v>0</v>
      </c>
      <c r="F290" s="91">
        <f>COUNTIF($A$25:$G$25,"56")</f>
        <v>0</v>
      </c>
      <c r="G290" s="91">
        <f>COUNTIF($A$28:$G$28,"56")</f>
        <v>0</v>
      </c>
      <c r="H290" s="91">
        <f>COUNTIF($A$31:$G$31,"56")</f>
        <v>0</v>
      </c>
      <c r="I290" s="91">
        <f>COUNTIF($A$34:$G$34,"56")</f>
        <v>0</v>
      </c>
      <c r="J290" s="91">
        <f>COUNTIF($A$37:$G$37,"56")</f>
        <v>0</v>
      </c>
      <c r="K290" s="91">
        <f>COUNTIF($A$40:$G$40,"56")</f>
        <v>0</v>
      </c>
      <c r="L290" s="91">
        <f>COUNTIF($A$43:$G$43,"56")</f>
        <v>0</v>
      </c>
      <c r="M290" s="91">
        <f>COUNTIF($A$46:$G$46,"56")</f>
        <v>0</v>
      </c>
      <c r="N290" s="91">
        <f>COUNTIF($A$49:$G$49,"56")</f>
        <v>0</v>
      </c>
      <c r="O290" s="91">
        <f>COUNTIF($A$52:$G$52,"56")</f>
        <v>0</v>
      </c>
      <c r="P290" s="91">
        <f>COUNTIF($A$55:$G$55,"56")</f>
        <v>0</v>
      </c>
      <c r="Q290" s="91">
        <f>COUNTIF($A$58:$G$58,"56")</f>
        <v>0</v>
      </c>
      <c r="R290" s="91">
        <f>COUNTIF($A$61:$G$61,"56")</f>
        <v>0</v>
      </c>
      <c r="S290" s="91">
        <f>COUNTIF($A$64:$G$64,"56")</f>
        <v>0</v>
      </c>
      <c r="T290" s="91">
        <f>COUNTIF($A$67:$G$67,"56")</f>
        <v>0</v>
      </c>
      <c r="U290" s="91">
        <f>COUNTIF($A$70:$G$70,"56")</f>
        <v>0</v>
      </c>
      <c r="V290" s="91">
        <f>COUNTIF($A$73:$G$73,"56")</f>
        <v>0</v>
      </c>
      <c r="W290" s="91">
        <f>COUNTIF($A$76:$G$76,"56")</f>
        <v>0</v>
      </c>
      <c r="X290" s="91">
        <f>COUNTIF($A$79:$G$79,"56")</f>
        <v>0</v>
      </c>
      <c r="Y290" s="91">
        <f>COUNTIF($A$82:$G$82,"56")</f>
        <v>0</v>
      </c>
      <c r="Z290" s="91">
        <f>COUNTIF($A$85:$G$85,"56")</f>
        <v>0</v>
      </c>
      <c r="AA290" s="91">
        <f>COUNTIF($A$88:$G$88,"56")</f>
        <v>0</v>
      </c>
      <c r="AB290" s="91">
        <f>COUNTIF($A$91:$G$91,"56")</f>
        <v>0</v>
      </c>
      <c r="AC290" s="91">
        <f>COUNTIF($A$94:$G$94,"56")</f>
        <v>0</v>
      </c>
      <c r="AD290" s="91">
        <f>COUNTIF($A$97:$G$97,"56")</f>
        <v>0</v>
      </c>
      <c r="AE290" s="91">
        <f>COUNTIF($A$100:$G$100,"56")</f>
        <v>0</v>
      </c>
      <c r="AF290" s="91">
        <f>COUNTIF($A$103:$G$103,"56")</f>
        <v>0</v>
      </c>
      <c r="AG290" s="91">
        <f>COUNTIF($A$106:$G$106,"56")</f>
        <v>0</v>
      </c>
      <c r="AH290" s="91">
        <f>COUNTIF($A$109:$G$109,"56")</f>
        <v>0</v>
      </c>
      <c r="AI290" s="91">
        <f>COUNTIF($A$112:$G$112,"56")</f>
        <v>0</v>
      </c>
      <c r="AJ290" s="91">
        <f>COUNTIF($A$115:$G$115,"56")</f>
        <v>0</v>
      </c>
      <c r="AK290" s="91">
        <f>COUNTIF($A$118:$G$118,"56")</f>
        <v>0</v>
      </c>
      <c r="AL290" s="91">
        <f>COUNTIF($A$121:$G$121,"56")</f>
        <v>0</v>
      </c>
      <c r="AM290" s="91">
        <f>COUNTIF($A$124:$G$124,"56")</f>
        <v>0</v>
      </c>
      <c r="AN290" s="91">
        <f>COUNTIF($A$127:$G$127,"56")</f>
        <v>0</v>
      </c>
      <c r="AO290" s="91">
        <f>COUNTIF($A$130:$G$130,"56")</f>
        <v>0</v>
      </c>
      <c r="AP290" s="91">
        <f>COUNTIF($A$133:$G$133,"56")</f>
        <v>0</v>
      </c>
      <c r="AQ290" s="91">
        <f>COUNTIF($A$136:$G$136,"56")</f>
        <v>0</v>
      </c>
      <c r="AR290" s="91">
        <f>COUNTIF($A$139:$G$139,"56")</f>
        <v>0</v>
      </c>
      <c r="AS290" s="91">
        <f>COUNTIF($A$142:$G$142,"56")</f>
        <v>0</v>
      </c>
      <c r="AT290" s="91">
        <f>COUNTIF($A$145:$G$145,"56")</f>
        <v>0</v>
      </c>
      <c r="AU290" s="91">
        <f>COUNTIF($A$148:$G$148,"56")</f>
        <v>0</v>
      </c>
      <c r="AV290" s="91">
        <f>COUNTIF($A$151:$G$151,"56")</f>
        <v>0</v>
      </c>
      <c r="AW290" s="91">
        <f>COUNTIF($A$154:$G$154,"56")</f>
        <v>0</v>
      </c>
      <c r="AX290" s="91">
        <f>COUNTIF($A$157:$G$157,"56")</f>
        <v>0</v>
      </c>
      <c r="AY290" s="91">
        <f>COUNTIF($A$160:$G$160,"56")</f>
        <v>0</v>
      </c>
      <c r="AZ290" s="91">
        <f>COUNTIF($A$163:$G$163,"56")</f>
        <v>0</v>
      </c>
      <c r="BA290" s="91">
        <f>COUNTIF($A$166:$G$166,"56")</f>
        <v>0</v>
      </c>
      <c r="BB290" s="204">
        <f>SUM(A290:BA290)</f>
        <v>0</v>
      </c>
      <c r="BC290" s="206">
        <f>BB290/360</f>
        <v>0</v>
      </c>
    </row>
    <row r="291" spans="1:55" ht="38.25">
      <c r="A291" s="91" t="s">
        <v>209</v>
      </c>
      <c r="B291" s="86"/>
      <c r="C291" s="86"/>
      <c r="D291" s="86"/>
      <c r="E291" s="86"/>
      <c r="F291" s="86"/>
      <c r="G291" s="86"/>
      <c r="H291" s="86"/>
      <c r="I291" s="86"/>
      <c r="J291" s="86"/>
      <c r="K291" s="86"/>
      <c r="L291" s="86"/>
      <c r="M291" s="86"/>
      <c r="N291" s="86"/>
      <c r="O291" s="86"/>
      <c r="P291" s="86"/>
      <c r="Q291" s="86"/>
      <c r="R291" s="86"/>
      <c r="S291" s="86"/>
      <c r="T291" s="86"/>
      <c r="U291" s="86"/>
      <c r="V291" s="86"/>
      <c r="W291" s="86"/>
      <c r="X291" s="86"/>
      <c r="Y291" s="86"/>
      <c r="Z291" s="86"/>
      <c r="AA291" s="86"/>
      <c r="AB291" s="86"/>
      <c r="AC291" s="86"/>
      <c r="AD291" s="86"/>
      <c r="AE291" s="86"/>
      <c r="AF291" s="86"/>
      <c r="AG291" s="86"/>
      <c r="AH291" s="86"/>
      <c r="AI291" s="86"/>
      <c r="AJ291" s="86"/>
      <c r="AK291" s="86"/>
      <c r="AL291" s="86"/>
      <c r="AM291" s="86"/>
      <c r="AN291" s="86"/>
      <c r="AO291" s="86"/>
      <c r="AP291" s="86"/>
      <c r="AQ291" s="86"/>
      <c r="AR291" s="86"/>
      <c r="AS291" s="86"/>
      <c r="AT291" s="86"/>
      <c r="AU291" s="86"/>
      <c r="AV291" s="86"/>
      <c r="AW291" s="86"/>
      <c r="AX291" s="86"/>
      <c r="AY291" s="86"/>
      <c r="AZ291" s="86"/>
      <c r="BA291" s="86"/>
      <c r="BB291" s="205" t="s">
        <v>224</v>
      </c>
      <c r="BC291" s="205">
        <v>57</v>
      </c>
    </row>
    <row r="292" spans="1:55">
      <c r="A292" s="208">
        <f>COUNTIF($A$10:$G$10,"57")</f>
        <v>0</v>
      </c>
      <c r="B292" s="91">
        <f>COUNTIF($A$13:$G$13,"57")</f>
        <v>0</v>
      </c>
      <c r="C292" s="91">
        <f>COUNTIF($A$16:$G$16,"57")</f>
        <v>0</v>
      </c>
      <c r="D292" s="91">
        <f>COUNTIF($A$19:$G$19,"57")</f>
        <v>0</v>
      </c>
      <c r="E292" s="91">
        <f>COUNTIF($A$22:$G$22,"57")</f>
        <v>0</v>
      </c>
      <c r="F292" s="91">
        <f>COUNTIF($A$25:$G$25,"57")</f>
        <v>0</v>
      </c>
      <c r="G292" s="91">
        <f>COUNTIF($A$28:$G$28,"57")</f>
        <v>0</v>
      </c>
      <c r="H292" s="91">
        <f>COUNTIF($A$31:$G$31,"57")</f>
        <v>0</v>
      </c>
      <c r="I292" s="91">
        <f>COUNTIF($A$34:$G$34,"57")</f>
        <v>0</v>
      </c>
      <c r="J292" s="91">
        <f>COUNTIF($A$37:$G$37,"57")</f>
        <v>0</v>
      </c>
      <c r="K292" s="91">
        <f>COUNTIF($A$40:$G$40,"57")</f>
        <v>0</v>
      </c>
      <c r="L292" s="91">
        <f>COUNTIF($A$43:$G$43,"57")</f>
        <v>0</v>
      </c>
      <c r="M292" s="91">
        <f>COUNTIF($A$46:$G$46,"57")</f>
        <v>0</v>
      </c>
      <c r="N292" s="91">
        <f>COUNTIF($A$49:$G$49,"57")</f>
        <v>0</v>
      </c>
      <c r="O292" s="91">
        <f>COUNTIF($A$52:$G$52,"57")</f>
        <v>0</v>
      </c>
      <c r="P292" s="91">
        <f>COUNTIF($A$55:$G$55,"57")</f>
        <v>0</v>
      </c>
      <c r="Q292" s="91">
        <f>COUNTIF($A$58:$G$58,"57")</f>
        <v>0</v>
      </c>
      <c r="R292" s="91">
        <f>COUNTIF($A$61:$G$61,"57")</f>
        <v>0</v>
      </c>
      <c r="S292" s="91">
        <f>COUNTIF($A$64:$G$64,"57")</f>
        <v>0</v>
      </c>
      <c r="T292" s="91">
        <f>COUNTIF($A$67:$G$67,"57")</f>
        <v>0</v>
      </c>
      <c r="U292" s="91">
        <f>COUNTIF($A$70:$G$70,"57")</f>
        <v>0</v>
      </c>
      <c r="V292" s="91">
        <f>COUNTIF($A$73:$G$73,"57")</f>
        <v>0</v>
      </c>
      <c r="W292" s="91">
        <f>COUNTIF($A$76:$G$76,"57")</f>
        <v>0</v>
      </c>
      <c r="X292" s="91">
        <f>COUNTIF($A$79:$G$79,"57")</f>
        <v>0</v>
      </c>
      <c r="Y292" s="91">
        <f>COUNTIF($A$82:$G$82,"57")</f>
        <v>0</v>
      </c>
      <c r="Z292" s="91">
        <f>COUNTIF($A$85:$G$85,"57")</f>
        <v>0</v>
      </c>
      <c r="AA292" s="91">
        <f>COUNTIF($A$88:$G$88,"57")</f>
        <v>0</v>
      </c>
      <c r="AB292" s="91">
        <f>COUNTIF($A$91:$G$91,"57")</f>
        <v>0</v>
      </c>
      <c r="AC292" s="91">
        <f>COUNTIF($A$94:$G$94,"57")</f>
        <v>0</v>
      </c>
      <c r="AD292" s="91">
        <f>COUNTIF($A$97:$G$97,"57")</f>
        <v>0</v>
      </c>
      <c r="AE292" s="91">
        <f>COUNTIF($A$100:$G$100,"57")</f>
        <v>0</v>
      </c>
      <c r="AF292" s="91">
        <f>COUNTIF($A$103:$G$103,"57")</f>
        <v>0</v>
      </c>
      <c r="AG292" s="91">
        <f>COUNTIF($A$106:$G$106,"57")</f>
        <v>0</v>
      </c>
      <c r="AH292" s="91">
        <f>COUNTIF($A$109:$G$109,"57")</f>
        <v>0</v>
      </c>
      <c r="AI292" s="91">
        <f>COUNTIF($A$112:$G$112,"57")</f>
        <v>0</v>
      </c>
      <c r="AJ292" s="91">
        <f>COUNTIF($A$115:$G$115,"57")</f>
        <v>0</v>
      </c>
      <c r="AK292" s="91">
        <f>COUNTIF($A$118:$G$118,"57")</f>
        <v>0</v>
      </c>
      <c r="AL292" s="91">
        <f>COUNTIF($A$121:$G$121,"57")</f>
        <v>0</v>
      </c>
      <c r="AM292" s="91">
        <f>COUNTIF($A$124:$G$124,"57")</f>
        <v>0</v>
      </c>
      <c r="AN292" s="91">
        <f>COUNTIF($A$127:$G$127,"57")</f>
        <v>0</v>
      </c>
      <c r="AO292" s="91">
        <f>COUNTIF($A$130:$G$130,"57")</f>
        <v>0</v>
      </c>
      <c r="AP292" s="91">
        <f>COUNTIF($A$133:$G$133,"57")</f>
        <v>0</v>
      </c>
      <c r="AQ292" s="91">
        <f>COUNTIF($A$136:$G$136,"57")</f>
        <v>0</v>
      </c>
      <c r="AR292" s="91">
        <f>COUNTIF($A$139:$G$139,"57")</f>
        <v>0</v>
      </c>
      <c r="AS292" s="91">
        <f>COUNTIF($A$142:$G$142,"57")</f>
        <v>0</v>
      </c>
      <c r="AT292" s="91">
        <f>COUNTIF($A$145:$G$145,"57")</f>
        <v>0</v>
      </c>
      <c r="AU292" s="91">
        <f>COUNTIF($A$148:$G$148,"57")</f>
        <v>0</v>
      </c>
      <c r="AV292" s="91">
        <f>COUNTIF($A$151:$G$151,"57")</f>
        <v>0</v>
      </c>
      <c r="AW292" s="91">
        <f>COUNTIF($A$154:$G$154,"57")</f>
        <v>0</v>
      </c>
      <c r="AX292" s="91">
        <f>COUNTIF($A$157:$G$157,"57")</f>
        <v>0</v>
      </c>
      <c r="AY292" s="91">
        <f>COUNTIF($A$160:$G$160,"57")</f>
        <v>0</v>
      </c>
      <c r="AZ292" s="91">
        <f>COUNTIF($A$163:$G$163,"57")</f>
        <v>0</v>
      </c>
      <c r="BA292" s="91">
        <f>COUNTIF($A$166:$G$166,"57")</f>
        <v>0</v>
      </c>
      <c r="BB292" s="204">
        <f>SUM(A292:BA292)</f>
        <v>0</v>
      </c>
      <c r="BC292" s="206">
        <f>BB292/360</f>
        <v>0</v>
      </c>
    </row>
    <row r="293" spans="1:55" ht="38.25">
      <c r="A293" s="91" t="s">
        <v>210</v>
      </c>
      <c r="B293" s="86"/>
      <c r="C293" s="86"/>
      <c r="D293" s="86"/>
      <c r="E293" s="86"/>
      <c r="F293" s="86"/>
      <c r="G293" s="86"/>
      <c r="H293" s="86"/>
      <c r="I293" s="86"/>
      <c r="J293" s="86"/>
      <c r="K293" s="86"/>
      <c r="L293" s="86"/>
      <c r="M293" s="86"/>
      <c r="N293" s="86"/>
      <c r="O293" s="86"/>
      <c r="P293" s="86"/>
      <c r="Q293" s="86"/>
      <c r="R293" s="86"/>
      <c r="S293" s="86"/>
      <c r="T293" s="86"/>
      <c r="U293" s="86"/>
      <c r="V293" s="86"/>
      <c r="W293" s="86"/>
      <c r="X293" s="86"/>
      <c r="Y293" s="86"/>
      <c r="Z293" s="86"/>
      <c r="AA293" s="86"/>
      <c r="AB293" s="86"/>
      <c r="AC293" s="86"/>
      <c r="AD293" s="86"/>
      <c r="AE293" s="86"/>
      <c r="AF293" s="86"/>
      <c r="AG293" s="86"/>
      <c r="AH293" s="86"/>
      <c r="AI293" s="86"/>
      <c r="AJ293" s="86"/>
      <c r="AK293" s="86"/>
      <c r="AL293" s="86"/>
      <c r="AM293" s="86"/>
      <c r="AN293" s="86"/>
      <c r="AO293" s="86"/>
      <c r="AP293" s="86"/>
      <c r="AQ293" s="86"/>
      <c r="AR293" s="86"/>
      <c r="AS293" s="86"/>
      <c r="AT293" s="86"/>
      <c r="AU293" s="86"/>
      <c r="AV293" s="86"/>
      <c r="AW293" s="86"/>
      <c r="AX293" s="86"/>
      <c r="AY293" s="86"/>
      <c r="AZ293" s="86"/>
      <c r="BA293" s="86"/>
      <c r="BB293" s="205" t="s">
        <v>225</v>
      </c>
      <c r="BC293" s="205">
        <v>58</v>
      </c>
    </row>
    <row r="294" spans="1:55">
      <c r="A294" s="208">
        <f>COUNTIF($A$10:$G$10,"58")</f>
        <v>0</v>
      </c>
      <c r="B294" s="91">
        <f>COUNTIF($A$13:$G$13,"58")</f>
        <v>0</v>
      </c>
      <c r="C294" s="91">
        <f>COUNTIF($A$16:$G$16,"58")</f>
        <v>0</v>
      </c>
      <c r="D294" s="91">
        <f>COUNTIF($A$19:$G$19,"58")</f>
        <v>0</v>
      </c>
      <c r="E294" s="91">
        <f>COUNTIF($A$22:$G$22,"58")</f>
        <v>0</v>
      </c>
      <c r="F294" s="91">
        <f>COUNTIF($A$25:$G$25,"58")</f>
        <v>0</v>
      </c>
      <c r="G294" s="91">
        <f>COUNTIF($A$28:$G$28,"58")</f>
        <v>0</v>
      </c>
      <c r="H294" s="91">
        <f>COUNTIF($A$31:$G$31,"58")</f>
        <v>0</v>
      </c>
      <c r="I294" s="91">
        <f>COUNTIF($A$34:$G$34,"58")</f>
        <v>0</v>
      </c>
      <c r="J294" s="91">
        <f>COUNTIF($A$37:$G$37,"58")</f>
        <v>0</v>
      </c>
      <c r="K294" s="91">
        <f>COUNTIF($A$40:$G$40,"58")</f>
        <v>0</v>
      </c>
      <c r="L294" s="91">
        <f>COUNTIF($A$43:$G$43,"58")</f>
        <v>0</v>
      </c>
      <c r="M294" s="91">
        <f>COUNTIF($A$46:$G$46,"58")</f>
        <v>0</v>
      </c>
      <c r="N294" s="91">
        <f>COUNTIF($A$49:$G$49,"58")</f>
        <v>0</v>
      </c>
      <c r="O294" s="91">
        <f>COUNTIF($A$52:$G$52,"58")</f>
        <v>0</v>
      </c>
      <c r="P294" s="91">
        <f>COUNTIF($A$55:$G$55,"58")</f>
        <v>0</v>
      </c>
      <c r="Q294" s="91">
        <f>COUNTIF($A$58:$G$58,"58")</f>
        <v>0</v>
      </c>
      <c r="R294" s="91">
        <f>COUNTIF($A$61:$G$61,"58")</f>
        <v>0</v>
      </c>
      <c r="S294" s="91">
        <f>COUNTIF($A$64:$G$64,"58")</f>
        <v>0</v>
      </c>
      <c r="T294" s="91">
        <f>COUNTIF($A$67:$G$67,"58")</f>
        <v>0</v>
      </c>
      <c r="U294" s="91">
        <f>COUNTIF($A$70:$G$70,"58")</f>
        <v>0</v>
      </c>
      <c r="V294" s="91">
        <f>COUNTIF($A$73:$G$73,"58")</f>
        <v>0</v>
      </c>
      <c r="W294" s="91">
        <f>COUNTIF($A$76:$G$76,"58")</f>
        <v>0</v>
      </c>
      <c r="X294" s="91">
        <f>COUNTIF($A$79:$G$79,"58")</f>
        <v>0</v>
      </c>
      <c r="Y294" s="91">
        <f>COUNTIF($A$82:$G$82,"58")</f>
        <v>0</v>
      </c>
      <c r="Z294" s="91">
        <f>COUNTIF($A$85:$G$85,"58")</f>
        <v>0</v>
      </c>
      <c r="AA294" s="91">
        <f>COUNTIF($A$88:$G$88,"58")</f>
        <v>0</v>
      </c>
      <c r="AB294" s="91">
        <f>COUNTIF($A$91:$G$91,"58")</f>
        <v>0</v>
      </c>
      <c r="AC294" s="91">
        <f>COUNTIF($A$94:$G$94,"58")</f>
        <v>0</v>
      </c>
      <c r="AD294" s="91">
        <f>COUNTIF($A$97:$G$97,"58")</f>
        <v>0</v>
      </c>
      <c r="AE294" s="91">
        <f>COUNTIF($A$100:$G$100,"58")</f>
        <v>0</v>
      </c>
      <c r="AF294" s="91">
        <f>COUNTIF($A$103:$G$103,"58")</f>
        <v>0</v>
      </c>
      <c r="AG294" s="91">
        <f>COUNTIF($A$106:$G$106,"58")</f>
        <v>0</v>
      </c>
      <c r="AH294" s="91">
        <f>COUNTIF($A$109:$G$109,"58")</f>
        <v>0</v>
      </c>
      <c r="AI294" s="91">
        <f>COUNTIF($A$112:$G$112,"58")</f>
        <v>0</v>
      </c>
      <c r="AJ294" s="91">
        <f>COUNTIF($A$115:$G$115,"58")</f>
        <v>0</v>
      </c>
      <c r="AK294" s="91">
        <f>COUNTIF($A$118:$G$118,"58")</f>
        <v>0</v>
      </c>
      <c r="AL294" s="91">
        <f>COUNTIF($A$121:$G$121,"58")</f>
        <v>0</v>
      </c>
      <c r="AM294" s="91">
        <f>COUNTIF($A$124:$G$124,"58")</f>
        <v>0</v>
      </c>
      <c r="AN294" s="91">
        <f>COUNTIF($A$127:$G$127,"58")</f>
        <v>0</v>
      </c>
      <c r="AO294" s="91">
        <f>COUNTIF($A$130:$G$130,"58")</f>
        <v>0</v>
      </c>
      <c r="AP294" s="91">
        <f>COUNTIF($A$133:$G$133,"58")</f>
        <v>0</v>
      </c>
      <c r="AQ294" s="91">
        <f>COUNTIF($A$136:$G$136,"58")</f>
        <v>0</v>
      </c>
      <c r="AR294" s="91">
        <f>COUNTIF($A$139:$G$139,"58")</f>
        <v>0</v>
      </c>
      <c r="AS294" s="91">
        <f>COUNTIF($A$142:$G$142,"58")</f>
        <v>0</v>
      </c>
      <c r="AT294" s="91">
        <f>COUNTIF($A$145:$G$145,"58")</f>
        <v>0</v>
      </c>
      <c r="AU294" s="91">
        <f>COUNTIF($A$148:$G$148,"58")</f>
        <v>0</v>
      </c>
      <c r="AV294" s="91">
        <f>COUNTIF($A$151:$G$151,"58")</f>
        <v>0</v>
      </c>
      <c r="AW294" s="91">
        <f>COUNTIF($A$154:$G$154,"58")</f>
        <v>0</v>
      </c>
      <c r="AX294" s="91">
        <f>COUNTIF($A$157:$G$157,"58")</f>
        <v>0</v>
      </c>
      <c r="AY294" s="91">
        <f>COUNTIF($A$160:$G$160,"58")</f>
        <v>0</v>
      </c>
      <c r="AZ294" s="91">
        <f>COUNTIF($A$163:$G$163,"58")</f>
        <v>0</v>
      </c>
      <c r="BA294" s="91">
        <f>COUNTIF($A$166:$G$166,"58")</f>
        <v>0</v>
      </c>
      <c r="BB294" s="204">
        <f>SUM(A294:BA294)</f>
        <v>0</v>
      </c>
      <c r="BC294" s="206">
        <f>BB294/360</f>
        <v>0</v>
      </c>
    </row>
    <row r="295" spans="1:55" ht="38.25">
      <c r="A295" s="91" t="s">
        <v>211</v>
      </c>
      <c r="B295" s="86"/>
      <c r="C295" s="86"/>
      <c r="D295" s="86"/>
      <c r="E295" s="86"/>
      <c r="F295" s="86"/>
      <c r="G295" s="86"/>
      <c r="H295" s="86"/>
      <c r="I295" s="86"/>
      <c r="J295" s="86"/>
      <c r="K295" s="86"/>
      <c r="L295" s="86"/>
      <c r="M295" s="86"/>
      <c r="N295" s="86"/>
      <c r="O295" s="86"/>
      <c r="P295" s="86"/>
      <c r="Q295" s="86"/>
      <c r="R295" s="86"/>
      <c r="S295" s="86"/>
      <c r="T295" s="86"/>
      <c r="U295" s="86"/>
      <c r="V295" s="86"/>
      <c r="W295" s="86"/>
      <c r="X295" s="86"/>
      <c r="Y295" s="86"/>
      <c r="Z295" s="86"/>
      <c r="AA295" s="86"/>
      <c r="AB295" s="86"/>
      <c r="AC295" s="86"/>
      <c r="AD295" s="86"/>
      <c r="AE295" s="86"/>
      <c r="AF295" s="86"/>
      <c r="AG295" s="86"/>
      <c r="AH295" s="86"/>
      <c r="AI295" s="86"/>
      <c r="AJ295" s="86"/>
      <c r="AK295" s="86"/>
      <c r="AL295" s="86"/>
      <c r="AM295" s="86"/>
      <c r="AN295" s="86"/>
      <c r="AO295" s="86"/>
      <c r="AP295" s="86"/>
      <c r="AQ295" s="86"/>
      <c r="AR295" s="86"/>
      <c r="AS295" s="86"/>
      <c r="AT295" s="86"/>
      <c r="AU295" s="86"/>
      <c r="AV295" s="86"/>
      <c r="AW295" s="86"/>
      <c r="AX295" s="86"/>
      <c r="AY295" s="86"/>
      <c r="AZ295" s="86"/>
      <c r="BA295" s="86"/>
      <c r="BB295" s="205" t="s">
        <v>226</v>
      </c>
      <c r="BC295" s="205">
        <v>59</v>
      </c>
    </row>
    <row r="296" spans="1:55">
      <c r="A296" s="208">
        <f>COUNTIF($A$10:$G$10,"59")</f>
        <v>0</v>
      </c>
      <c r="B296" s="91">
        <f>COUNTIF($A$13:$G$13,"59")</f>
        <v>0</v>
      </c>
      <c r="C296" s="91">
        <f>COUNTIF($A$16:$G$16,"59")</f>
        <v>0</v>
      </c>
      <c r="D296" s="91">
        <f>COUNTIF($A$19:$G$19,"59")</f>
        <v>0</v>
      </c>
      <c r="E296" s="91">
        <f>COUNTIF($A$22:$G$22,"59")</f>
        <v>0</v>
      </c>
      <c r="F296" s="91">
        <f>COUNTIF($A$25:$G$25,"59")</f>
        <v>0</v>
      </c>
      <c r="G296" s="91">
        <f>COUNTIF($A$28:$G$28,"59")</f>
        <v>0</v>
      </c>
      <c r="H296" s="91">
        <f>COUNTIF($A$31:$G$31,"59")</f>
        <v>0</v>
      </c>
      <c r="I296" s="91">
        <f>COUNTIF($A$34:$G$34,"59")</f>
        <v>0</v>
      </c>
      <c r="J296" s="91">
        <f>COUNTIF($A$37:$G$37,"59")</f>
        <v>0</v>
      </c>
      <c r="K296" s="91">
        <f>COUNTIF($A$40:$G$40,"59")</f>
        <v>0</v>
      </c>
      <c r="L296" s="91">
        <f>COUNTIF($A$43:$G$43,"59")</f>
        <v>0</v>
      </c>
      <c r="M296" s="91">
        <f>COUNTIF($A$46:$G$46,"59")</f>
        <v>0</v>
      </c>
      <c r="N296" s="91">
        <f>COUNTIF($A$49:$G$49,"59")</f>
        <v>0</v>
      </c>
      <c r="O296" s="91">
        <f>COUNTIF($A$52:$G$52,"59")</f>
        <v>0</v>
      </c>
      <c r="P296" s="91">
        <f>COUNTIF($A$55:$G$55,"59")</f>
        <v>0</v>
      </c>
      <c r="Q296" s="91">
        <f>COUNTIF($A$58:$G$58,"59")</f>
        <v>0</v>
      </c>
      <c r="R296" s="91">
        <f>COUNTIF($A$61:$G$61,"59")</f>
        <v>0</v>
      </c>
      <c r="S296" s="91">
        <f>COUNTIF($A$64:$G$64,"59")</f>
        <v>0</v>
      </c>
      <c r="T296" s="91">
        <f>COUNTIF($A$67:$G$67,"59")</f>
        <v>0</v>
      </c>
      <c r="U296" s="91">
        <f>COUNTIF($A$70:$G$70,"59")</f>
        <v>0</v>
      </c>
      <c r="V296" s="91">
        <f>COUNTIF($A$73:$G$73,"59")</f>
        <v>0</v>
      </c>
      <c r="W296" s="91">
        <f>COUNTIF($A$76:$G$76,"59")</f>
        <v>0</v>
      </c>
      <c r="X296" s="91">
        <f>COUNTIF($A$79:$G$79,"59")</f>
        <v>0</v>
      </c>
      <c r="Y296" s="91">
        <f>COUNTIF($A$82:$G$82,"59")</f>
        <v>0</v>
      </c>
      <c r="Z296" s="91">
        <f>COUNTIF($A$85:$G$85,"59")</f>
        <v>0</v>
      </c>
      <c r="AA296" s="91">
        <f>COUNTIF($A$88:$G$88,"59")</f>
        <v>0</v>
      </c>
      <c r="AB296" s="91">
        <f>COUNTIF($A$91:$G$91,"59")</f>
        <v>0</v>
      </c>
      <c r="AC296" s="91">
        <f>COUNTIF($A$94:$G$94,"59")</f>
        <v>0</v>
      </c>
      <c r="AD296" s="91">
        <f>COUNTIF($A$97:$G$97,"59")</f>
        <v>0</v>
      </c>
      <c r="AE296" s="91">
        <f>COUNTIF($A$100:$G$100,"59")</f>
        <v>0</v>
      </c>
      <c r="AF296" s="91">
        <f>COUNTIF($A$103:$G$103,"59")</f>
        <v>0</v>
      </c>
      <c r="AG296" s="91">
        <f>COUNTIF($A$106:$G$106,"59")</f>
        <v>0</v>
      </c>
      <c r="AH296" s="91">
        <f>COUNTIF($A$109:$G$109,"59")</f>
        <v>0</v>
      </c>
      <c r="AI296" s="91">
        <f>COUNTIF($A$112:$G$112,"59")</f>
        <v>0</v>
      </c>
      <c r="AJ296" s="91">
        <f>COUNTIF($A$115:$G$115,"59")</f>
        <v>0</v>
      </c>
      <c r="AK296" s="91">
        <f>COUNTIF($A$118:$G$118,"59")</f>
        <v>0</v>
      </c>
      <c r="AL296" s="91">
        <f>COUNTIF($A$121:$G$121,"59")</f>
        <v>0</v>
      </c>
      <c r="AM296" s="91">
        <f>COUNTIF($A$124:$G$124,"59")</f>
        <v>0</v>
      </c>
      <c r="AN296" s="91">
        <f>COUNTIF($A$127:$G$127,"59")</f>
        <v>0</v>
      </c>
      <c r="AO296" s="91">
        <f>COUNTIF($A$130:$G$130,"59")</f>
        <v>0</v>
      </c>
      <c r="AP296" s="91">
        <f>COUNTIF($A$133:$G$133,"59")</f>
        <v>0</v>
      </c>
      <c r="AQ296" s="91">
        <f>COUNTIF($A$136:$G$136,"59")</f>
        <v>0</v>
      </c>
      <c r="AR296" s="91">
        <f>COUNTIF($A$139:$G$139,"59")</f>
        <v>0</v>
      </c>
      <c r="AS296" s="91">
        <f>COUNTIF($A$142:$G$142,"59")</f>
        <v>0</v>
      </c>
      <c r="AT296" s="91">
        <f>COUNTIF($A$145:$G$145,"59")</f>
        <v>0</v>
      </c>
      <c r="AU296" s="91">
        <f>COUNTIF($A$148:$G$148,"59")</f>
        <v>0</v>
      </c>
      <c r="AV296" s="91">
        <f>COUNTIF($A$151:$G$151,"59")</f>
        <v>0</v>
      </c>
      <c r="AW296" s="91">
        <f>COUNTIF($A$154:$G$154,"59")</f>
        <v>0</v>
      </c>
      <c r="AX296" s="91">
        <f>COUNTIF($A$157:$G$157,"59")</f>
        <v>0</v>
      </c>
      <c r="AY296" s="91">
        <f>COUNTIF($A$160:$G$160,"59")</f>
        <v>0</v>
      </c>
      <c r="AZ296" s="91">
        <f>COUNTIF($A$163:$G$163,"59")</f>
        <v>0</v>
      </c>
      <c r="BA296" s="91">
        <f>COUNTIF($A$166:$G$166,"59")</f>
        <v>0</v>
      </c>
      <c r="BB296" s="204">
        <f>SUM(A296:BA296)</f>
        <v>0</v>
      </c>
      <c r="BC296" s="206">
        <f>BB296/360</f>
        <v>0</v>
      </c>
    </row>
    <row r="297" spans="1:55" ht="38.25">
      <c r="A297" s="91" t="s">
        <v>212</v>
      </c>
      <c r="B297" s="86"/>
      <c r="C297" s="86"/>
      <c r="D297" s="86"/>
      <c r="E297" s="86"/>
      <c r="F297" s="86"/>
      <c r="G297" s="86"/>
      <c r="H297" s="86"/>
      <c r="I297" s="86"/>
      <c r="J297" s="86"/>
      <c r="K297" s="86"/>
      <c r="L297" s="86"/>
      <c r="M297" s="86"/>
      <c r="N297" s="86"/>
      <c r="O297" s="86"/>
      <c r="P297" s="86"/>
      <c r="Q297" s="86"/>
      <c r="R297" s="86"/>
      <c r="S297" s="86"/>
      <c r="T297" s="86"/>
      <c r="U297" s="86"/>
      <c r="V297" s="86"/>
      <c r="W297" s="86"/>
      <c r="X297" s="86"/>
      <c r="Y297" s="86"/>
      <c r="Z297" s="86"/>
      <c r="AA297" s="86"/>
      <c r="AB297" s="86"/>
      <c r="AC297" s="86"/>
      <c r="AD297" s="86"/>
      <c r="AE297" s="86"/>
      <c r="AF297" s="86"/>
      <c r="AG297" s="86"/>
      <c r="AH297" s="86"/>
      <c r="AI297" s="86"/>
      <c r="AJ297" s="86"/>
      <c r="AK297" s="86"/>
      <c r="AL297" s="86"/>
      <c r="AM297" s="86"/>
      <c r="AN297" s="86"/>
      <c r="AO297" s="86"/>
      <c r="AP297" s="86"/>
      <c r="AQ297" s="86"/>
      <c r="AR297" s="86"/>
      <c r="AS297" s="86"/>
      <c r="AT297" s="86"/>
      <c r="AU297" s="86"/>
      <c r="AV297" s="86"/>
      <c r="AW297" s="86"/>
      <c r="AX297" s="86"/>
      <c r="AY297" s="86"/>
      <c r="AZ297" s="86"/>
      <c r="BA297" s="86"/>
      <c r="BB297" s="205" t="s">
        <v>227</v>
      </c>
      <c r="BC297" s="205">
        <v>60</v>
      </c>
    </row>
    <row r="298" spans="1:55">
      <c r="A298" s="208">
        <f>COUNTIF($A$10:$G$10,"60")</f>
        <v>0</v>
      </c>
      <c r="B298" s="91">
        <f>COUNTIF($A$13:$G$13,"60")</f>
        <v>0</v>
      </c>
      <c r="C298" s="91">
        <f>COUNTIF($A$16:$G$16,"60")</f>
        <v>0</v>
      </c>
      <c r="D298" s="91">
        <f>COUNTIF($A$19:$G$19,"60")</f>
        <v>0</v>
      </c>
      <c r="E298" s="91">
        <f>COUNTIF($A$22:$G$22,"60")</f>
        <v>0</v>
      </c>
      <c r="F298" s="91">
        <f>COUNTIF($A$25:$G$25,"60")</f>
        <v>0</v>
      </c>
      <c r="G298" s="91">
        <f>COUNTIF($A$28:$G$28,"60")</f>
        <v>0</v>
      </c>
      <c r="H298" s="91">
        <f>COUNTIF($A$31:$G$31,"60")</f>
        <v>0</v>
      </c>
      <c r="I298" s="91">
        <f>COUNTIF($A$34:$G$34,"60")</f>
        <v>0</v>
      </c>
      <c r="J298" s="91">
        <f>COUNTIF($A$37:$G$37,"60")</f>
        <v>0</v>
      </c>
      <c r="K298" s="91">
        <f>COUNTIF($A$40:$G$40,"60")</f>
        <v>0</v>
      </c>
      <c r="L298" s="91">
        <f>COUNTIF($A$43:$G$43,"60")</f>
        <v>0</v>
      </c>
      <c r="M298" s="91">
        <f>COUNTIF($A$46:$G$46,"60")</f>
        <v>0</v>
      </c>
      <c r="N298" s="91">
        <f>COUNTIF($A$49:$G$49,"60")</f>
        <v>0</v>
      </c>
      <c r="O298" s="91">
        <f>COUNTIF($A$52:$G$52,"60")</f>
        <v>0</v>
      </c>
      <c r="P298" s="91">
        <f>COUNTIF($A$55:$G$55,"60")</f>
        <v>0</v>
      </c>
      <c r="Q298" s="91">
        <f>COUNTIF($A$58:$G$58,"60")</f>
        <v>0</v>
      </c>
      <c r="R298" s="91">
        <f>COUNTIF($A$61:$G$61,"60")</f>
        <v>0</v>
      </c>
      <c r="S298" s="91">
        <f>COUNTIF($A$64:$G$64,"60")</f>
        <v>0</v>
      </c>
      <c r="T298" s="91">
        <f>COUNTIF($A$67:$G$67,"60")</f>
        <v>0</v>
      </c>
      <c r="U298" s="91">
        <f>COUNTIF($A$70:$G$70,"60")</f>
        <v>0</v>
      </c>
      <c r="V298" s="91">
        <f>COUNTIF($A$73:$G$73,"60")</f>
        <v>0</v>
      </c>
      <c r="W298" s="91">
        <f>COUNTIF($A$76:$G$76,"60")</f>
        <v>0</v>
      </c>
      <c r="X298" s="91">
        <f>COUNTIF($A$79:$G$79,"60")</f>
        <v>0</v>
      </c>
      <c r="Y298" s="91">
        <f>COUNTIF($A$82:$G$82,"60")</f>
        <v>0</v>
      </c>
      <c r="Z298" s="91">
        <f>COUNTIF($A$85:$G$85,"60")</f>
        <v>0</v>
      </c>
      <c r="AA298" s="91">
        <f>COUNTIF($A$88:$G$88,"60")</f>
        <v>0</v>
      </c>
      <c r="AB298" s="91">
        <f>COUNTIF($A$91:$G$91,"60")</f>
        <v>0</v>
      </c>
      <c r="AC298" s="91">
        <f>COUNTIF($A$94:$G$94,"60")</f>
        <v>0</v>
      </c>
      <c r="AD298" s="91">
        <f>COUNTIF($A$97:$G$97,"60")</f>
        <v>0</v>
      </c>
      <c r="AE298" s="91">
        <f>COUNTIF($A$100:$G$100,"60")</f>
        <v>0</v>
      </c>
      <c r="AF298" s="91">
        <f>COUNTIF($A$103:$G$103,"60")</f>
        <v>0</v>
      </c>
      <c r="AG298" s="91">
        <f>COUNTIF($A$106:$G$106,"60")</f>
        <v>0</v>
      </c>
      <c r="AH298" s="91">
        <f>COUNTIF($A$109:$G$109,"60")</f>
        <v>0</v>
      </c>
      <c r="AI298" s="91">
        <f>COUNTIF($A$112:$G$112,"60")</f>
        <v>0</v>
      </c>
      <c r="AJ298" s="91">
        <f>COUNTIF($A$115:$G$115,"60")</f>
        <v>0</v>
      </c>
      <c r="AK298" s="91">
        <f>COUNTIF($A$118:$G$118,"60")</f>
        <v>0</v>
      </c>
      <c r="AL298" s="91">
        <f>COUNTIF($A$121:$G$121,"60")</f>
        <v>0</v>
      </c>
      <c r="AM298" s="91">
        <f>COUNTIF($A$124:$G$124,"60")</f>
        <v>0</v>
      </c>
      <c r="AN298" s="91">
        <f>COUNTIF($A$127:$G$127,"60")</f>
        <v>0</v>
      </c>
      <c r="AO298" s="91">
        <f>COUNTIF($A$130:$G$130,"60")</f>
        <v>0</v>
      </c>
      <c r="AP298" s="91">
        <f>COUNTIF($A$133:$G$133,"60")</f>
        <v>0</v>
      </c>
      <c r="AQ298" s="91">
        <f>COUNTIF($A$136:$G$136,"60")</f>
        <v>0</v>
      </c>
      <c r="AR298" s="91">
        <f>COUNTIF($A$139:$G$139,"60")</f>
        <v>0</v>
      </c>
      <c r="AS298" s="91">
        <f>COUNTIF($A$142:$G$142,"60")</f>
        <v>0</v>
      </c>
      <c r="AT298" s="91">
        <f>COUNTIF($A$145:$G$145,"60")</f>
        <v>0</v>
      </c>
      <c r="AU298" s="91">
        <f>COUNTIF($A$148:$G$148,"60")</f>
        <v>0</v>
      </c>
      <c r="AV298" s="91">
        <f>COUNTIF($A$151:$G$151,"60")</f>
        <v>0</v>
      </c>
      <c r="AW298" s="91">
        <f>COUNTIF($A$154:$G$154,"60")</f>
        <v>0</v>
      </c>
      <c r="AX298" s="91">
        <f>COUNTIF($A$157:$G$157,"60")</f>
        <v>0</v>
      </c>
      <c r="AY298" s="91">
        <f>COUNTIF($A$160:$G$160,"60")</f>
        <v>0</v>
      </c>
      <c r="AZ298" s="91">
        <f>COUNTIF($A$163:$G$163,"60")</f>
        <v>0</v>
      </c>
      <c r="BA298" s="91">
        <f>COUNTIF($A$166:$G$166,"60")</f>
        <v>0</v>
      </c>
      <c r="BB298" s="204">
        <f>SUM(A298:BA298)</f>
        <v>0</v>
      </c>
      <c r="BC298" s="206">
        <f>BB298/360</f>
        <v>0</v>
      </c>
    </row>
    <row r="299" spans="1:55">
      <c r="A299" s="188"/>
    </row>
    <row r="300" spans="1:55">
      <c r="A300" s="190"/>
      <c r="B300" s="188"/>
      <c r="C300" s="188"/>
      <c r="D300" s="188"/>
      <c r="E300" s="188"/>
      <c r="F300" s="188"/>
      <c r="G300" s="188"/>
      <c r="H300" s="188"/>
      <c r="I300" s="188"/>
      <c r="J300" s="188"/>
      <c r="K300" s="188"/>
      <c r="L300" s="188"/>
      <c r="M300" s="188"/>
      <c r="N300" s="188"/>
      <c r="O300" s="188"/>
      <c r="P300" s="188"/>
      <c r="Q300" s="188"/>
      <c r="R300" s="188"/>
      <c r="S300" s="188"/>
      <c r="T300" s="188"/>
      <c r="U300" s="188"/>
      <c r="V300" s="188"/>
      <c r="W300" s="188"/>
      <c r="X300" s="188"/>
      <c r="Y300" s="188"/>
      <c r="Z300" s="188"/>
      <c r="AA300" s="188"/>
      <c r="AB300" s="188"/>
      <c r="AC300" s="188"/>
      <c r="AD300" s="188"/>
      <c r="AE300" s="188"/>
      <c r="AF300" s="188"/>
      <c r="AG300" s="188"/>
      <c r="AH300" s="188"/>
      <c r="AI300" s="188"/>
      <c r="AJ300" s="188"/>
      <c r="AK300" s="188"/>
      <c r="AL300" s="188"/>
      <c r="AM300" s="188"/>
      <c r="AN300" s="188"/>
      <c r="AO300" s="188"/>
      <c r="AP300" s="188"/>
      <c r="AQ300" s="188"/>
      <c r="AR300" s="188"/>
      <c r="AS300" s="188"/>
      <c r="AT300" s="188"/>
      <c r="AU300" s="188"/>
      <c r="AV300" s="188"/>
      <c r="AW300" s="188"/>
      <c r="AX300" s="188"/>
      <c r="AY300" s="188"/>
      <c r="AZ300" s="188"/>
      <c r="BA300" s="188"/>
    </row>
    <row r="301" spans="1:55">
      <c r="A301" s="188"/>
    </row>
    <row r="329" spans="1:8">
      <c r="A329" s="86"/>
      <c r="B329" s="86"/>
      <c r="C329" s="86"/>
      <c r="D329" s="86"/>
      <c r="E329" s="86"/>
      <c r="F329" s="86"/>
      <c r="G329" s="86"/>
      <c r="H329" s="86"/>
    </row>
    <row r="330" spans="1:8">
      <c r="A330" s="86" t="s">
        <v>157</v>
      </c>
      <c r="B330" s="86"/>
      <c r="C330" s="86"/>
      <c r="D330" s="86"/>
      <c r="E330" s="86"/>
      <c r="F330" s="86"/>
      <c r="G330" s="86"/>
      <c r="H330" s="86"/>
    </row>
    <row r="331" spans="1:8">
      <c r="A331" s="209">
        <f ca="1">WEEKDAY(C4)</f>
        <v>2</v>
      </c>
      <c r="B331" s="86"/>
      <c r="C331" s="86"/>
      <c r="D331" s="86"/>
      <c r="E331" s="86"/>
      <c r="F331" s="86"/>
      <c r="G331" s="86"/>
      <c r="H331" s="86"/>
    </row>
    <row r="332" spans="1:8">
      <c r="A332" s="86" t="s">
        <v>158</v>
      </c>
      <c r="B332" s="86"/>
      <c r="C332" s="86"/>
      <c r="D332" s="86"/>
      <c r="E332" s="86"/>
      <c r="F332" s="86"/>
      <c r="G332" s="86"/>
      <c r="H332" s="86"/>
    </row>
    <row r="333" spans="1:8">
      <c r="A333" s="210" t="str">
        <f ca="1">IF(A331=1, "6", IF(A331=2, "5", IF(A331=3,"4", IF(A331=4,"3",IF(A331=5,"2", IF(A331=6,"1", IF(A331=7,"0")))))))</f>
        <v>5</v>
      </c>
      <c r="B333" s="86"/>
      <c r="C333" s="86"/>
      <c r="D333" s="86"/>
      <c r="E333" s="86"/>
      <c r="F333" s="86"/>
      <c r="G333" s="86"/>
      <c r="H333" s="86"/>
    </row>
    <row r="334" spans="1:8">
      <c r="A334" s="86"/>
      <c r="B334" s="86"/>
      <c r="C334" s="86"/>
      <c r="D334" s="86"/>
      <c r="E334" s="86"/>
      <c r="F334" s="86"/>
      <c r="G334" s="86"/>
      <c r="H334" s="86"/>
    </row>
  </sheetData>
  <sheetProtection selectLockedCells="1"/>
  <mergeCells count="3">
    <mergeCell ref="A6:G6"/>
    <mergeCell ref="H8:J8"/>
    <mergeCell ref="A2:H2"/>
  </mergeCells>
  <conditionalFormatting sqref="T34:V34 T37:V37 T40:V40 T43:V43 T46:V46 T49:V49 T10:V10 T13 T19 T16:V16 U12:V14 U18:V20 T22:V22 T25:V25 T28:V28 T31:V31 T52:V52 T55:V55 T58:V58 T61:V61 T64:V64 T67:V67 T70:V70 T73:V73 T76:V76 T79:V79 T82:V82 T85:V85 T88:V88 T91:V91 T94:V94 T97:V97 T100:V100 T103:V103 T106:V106 T109:V109 T112:V112 T115:V115 T118:V118 T121:V121 T124:V124 T127:V127 T130:V130 T133:V133 T136:V136 T139:V139 T142:V142 T145:V145 T148:V148 T151:V151 T154:V154 T157:V157 T160:V160 T163:V163 T166:V166">
    <cfRule type="cellIs" dxfId="0" priority="115" stopIfTrue="1" operator="equal">
      <formula>99</formula>
    </cfRule>
  </conditionalFormatting>
  <dataValidations count="4">
    <dataValidation type="list" allowBlank="1" showInputMessage="1" showErrorMessage="1" sqref="B4">
      <formula1>"Male,Female"</formula1>
    </dataValidation>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0">
      <formula1>"0,1,2,3,4,5,6,7,8,9,10,11,12,13,14,15,16,17,18,19,20,21,22,23,24,25,26,27,28,29,30,31,32,33,34,35,36,37,38,39,40,41,42,43,44,45,46,47,48,49,50,51,52,53,54,55,56,57,58,59,60"</formula1>
    </dataValidation>
    <dataValidation type="list" showInputMessage="1" showErrorMessage="1" sqref="A2">
      <formula1>$X$2:$X$3</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B10:G10 A13:G13 A16:G16 A19:G19 A22:G22 A25:G25 A28:G28 A31:G31 A34:G34 A37:G37 A40:G40 A43:G43 A46:G46 A49:G49 A52:G52 A55:G55 A58:G58 A61:G61 A64:G64 A67:G67 A70:G70 A73:G73 A76:G76 A79:G79 A82:G82 A85:G85 A88:G88 A91:G91 A94:G94 A97:G97 A100:G100 A103:G103 A106:G106 A109:G109 A112:G112 A115:G115 A118:G118 A121:G121 A124:G124 A127:G127 A130:G130 A133:G133 A136:G136 A139:G139 A142:G142 A145:G145 A148:G148 A151:G151 A154:G154 A157:G157 A160:G160 A163:G163 A166:G166">
      <formula1>"0,1,2,3,4,5,6,7,8,9,10,11,12,13,14,15,16,17,18,19,20,21,22,23,24,25,26,27,28,29,30,31,32,33,34,35,36,37,38,39,40,41,42,43,44,45,46,47,48,49,50,51,52,53,54,55,56,57,58,59,60"</formula1>
    </dataValidation>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9"/>
  <sheetViews>
    <sheetView showGridLines="0" workbookViewId="0">
      <selection activeCell="J92" sqref="J92"/>
    </sheetView>
  </sheetViews>
  <sheetFormatPr defaultColWidth="8.75" defaultRowHeight="12.75"/>
  <cols>
    <col min="1" max="1" width="43" customWidth="1"/>
    <col min="2" max="2" width="13.375" customWidth="1"/>
    <col min="3" max="3" width="38" customWidth="1"/>
    <col min="4" max="4" width="20.375" customWidth="1"/>
    <col min="5" max="5" width="15.625" bestFit="1" customWidth="1"/>
  </cols>
  <sheetData>
    <row r="1" spans="1:5">
      <c r="A1" s="102" t="s">
        <v>155</v>
      </c>
      <c r="B1" s="103">
        <f ca="1">'360'!H6</f>
        <v>42339</v>
      </c>
      <c r="D1" s="20"/>
      <c r="E1" s="20"/>
    </row>
    <row r="2" spans="1:5" ht="15.75" thickBot="1">
      <c r="A2" s="231" t="s">
        <v>167</v>
      </c>
      <c r="B2" s="231"/>
      <c r="C2" s="231"/>
      <c r="D2" s="20"/>
      <c r="E2" s="20"/>
    </row>
    <row r="3" spans="1:5" ht="13.5" thickBot="1">
      <c r="A3" s="238" t="s">
        <v>168</v>
      </c>
      <c r="B3" s="239"/>
      <c r="C3" s="163" t="str">
        <f>'360'!A2</f>
        <v xml:space="preserve">CANNABIS: Marijuana, Hashish, Hash oil </v>
      </c>
      <c r="D3" s="20"/>
      <c r="E3" s="20"/>
    </row>
    <row r="4" spans="1:5">
      <c r="D4" s="20"/>
      <c r="E4" s="20"/>
    </row>
    <row r="5" spans="1:5" ht="15">
      <c r="A5" s="232" t="s">
        <v>170</v>
      </c>
      <c r="B5" s="233"/>
      <c r="C5" s="166">
        <f>SUM('360'!S10:S166)</f>
        <v>0</v>
      </c>
      <c r="D5" s="20"/>
      <c r="E5" s="20"/>
    </row>
    <row r="6" spans="1:5">
      <c r="A6" s="2"/>
      <c r="B6" s="2"/>
      <c r="C6" s="3"/>
      <c r="D6" s="20"/>
      <c r="E6" s="20"/>
    </row>
    <row r="7" spans="1:5" ht="15">
      <c r="A7" s="234" t="s">
        <v>183</v>
      </c>
      <c r="B7" s="235"/>
      <c r="C7" s="39">
        <f>SUM('360'!V10:V166)</f>
        <v>0</v>
      </c>
      <c r="D7" s="20"/>
      <c r="E7" s="20"/>
    </row>
    <row r="8" spans="1:5">
      <c r="A8" s="2"/>
      <c r="B8" s="2"/>
      <c r="C8" s="3"/>
      <c r="D8" s="20"/>
      <c r="E8" s="20"/>
    </row>
    <row r="9" spans="1:5" ht="15">
      <c r="A9" s="236" t="s">
        <v>172</v>
      </c>
      <c r="B9" s="237"/>
      <c r="C9" s="167">
        <f>C7/360</f>
        <v>0</v>
      </c>
      <c r="D9" s="20"/>
      <c r="E9" s="20"/>
    </row>
    <row r="10" spans="1:5">
      <c r="A10" s="2"/>
      <c r="B10" s="2"/>
      <c r="C10" s="3"/>
      <c r="D10" s="20"/>
      <c r="E10" s="20"/>
    </row>
    <row r="11" spans="1:5" ht="15">
      <c r="A11" s="232" t="s">
        <v>173</v>
      </c>
      <c r="B11" s="233"/>
      <c r="C11" s="41" t="e">
        <f>C5/C7</f>
        <v>#DIV/0!</v>
      </c>
      <c r="D11" s="20"/>
      <c r="E11" s="20"/>
    </row>
    <row r="12" spans="1:5">
      <c r="A12" s="2"/>
      <c r="B12" s="2"/>
      <c r="C12" s="3"/>
      <c r="D12" s="20"/>
      <c r="E12" s="20"/>
    </row>
    <row r="13" spans="1:5" ht="15">
      <c r="A13" s="232" t="s">
        <v>174</v>
      </c>
      <c r="B13" s="233"/>
      <c r="C13" s="166">
        <f>C5/360</f>
        <v>0</v>
      </c>
      <c r="D13" s="20"/>
      <c r="E13" s="20"/>
    </row>
    <row r="14" spans="1:5">
      <c r="A14" s="2"/>
      <c r="B14" s="2"/>
      <c r="C14" s="3"/>
      <c r="D14" s="20"/>
      <c r="E14" s="20"/>
    </row>
    <row r="15" spans="1:5" ht="15">
      <c r="A15" s="232" t="s">
        <v>119</v>
      </c>
      <c r="B15" s="233"/>
      <c r="C15" s="39">
        <f>SUM('360'!T10:T166)</f>
        <v>0</v>
      </c>
      <c r="D15" s="20"/>
      <c r="E15" s="20"/>
    </row>
    <row r="16" spans="1:5">
      <c r="A16" s="2"/>
      <c r="B16" s="2"/>
      <c r="C16" s="3"/>
      <c r="D16" s="20"/>
      <c r="E16" s="20"/>
    </row>
    <row r="17" spans="1:5" ht="15">
      <c r="A17" s="232" t="s">
        <v>182</v>
      </c>
      <c r="B17" s="233"/>
      <c r="C17" s="166">
        <f>C5/12</f>
        <v>0</v>
      </c>
      <c r="D17" s="21"/>
      <c r="E17" s="21"/>
    </row>
    <row r="18" spans="1:5">
      <c r="A18" s="20"/>
      <c r="B18" s="20"/>
      <c r="C18" s="20"/>
      <c r="D18" s="19"/>
      <c r="E18" s="19"/>
    </row>
    <row r="19" spans="1:5" ht="15">
      <c r="A19" s="240" t="s">
        <v>176</v>
      </c>
      <c r="B19" s="241"/>
      <c r="C19" s="63" t="e">
        <f>#VALUE!</f>
        <v>#VALUE!</v>
      </c>
      <c r="D19" s="19"/>
      <c r="E19" s="19"/>
    </row>
    <row r="20" spans="1:5">
      <c r="A20" s="21"/>
      <c r="B20" s="21"/>
      <c r="C20" s="21"/>
    </row>
    <row r="21" spans="1:5" ht="15">
      <c r="A21" s="236" t="s">
        <v>177</v>
      </c>
      <c r="B21" s="237"/>
      <c r="C21" s="168">
        <f>(C5*7)/360</f>
        <v>0</v>
      </c>
    </row>
    <row r="22" spans="1:5" ht="13.5" thickBot="1">
      <c r="A22" s="19"/>
      <c r="B22" s="19"/>
      <c r="C22" s="19"/>
    </row>
    <row r="23" spans="1:5" ht="38.25">
      <c r="A23" s="51" t="s">
        <v>71</v>
      </c>
      <c r="B23" s="165" t="s">
        <v>178</v>
      </c>
      <c r="C23" s="20"/>
    </row>
    <row r="24" spans="1:5">
      <c r="A24" s="52" t="s">
        <v>67</v>
      </c>
      <c r="B24" s="198" t="e">
        <f>#VALUE!</f>
        <v>#VALUE!</v>
      </c>
      <c r="C24" s="20"/>
    </row>
    <row r="25" spans="1:5">
      <c r="A25" s="52" t="s">
        <v>104</v>
      </c>
      <c r="B25" s="198" t="e">
        <f>#VALUE!</f>
        <v>#VALUE!</v>
      </c>
      <c r="C25" s="20"/>
    </row>
    <row r="26" spans="1:5">
      <c r="A26" s="52" t="s">
        <v>105</v>
      </c>
      <c r="B26" s="198" t="e">
        <f>#VALUE!</f>
        <v>#VALUE!</v>
      </c>
      <c r="C26" s="20"/>
    </row>
    <row r="27" spans="1:5">
      <c r="A27" s="52" t="s">
        <v>106</v>
      </c>
      <c r="B27" s="198" t="e">
        <f>#VALUE!</f>
        <v>#VALUE!</v>
      </c>
      <c r="C27" s="20"/>
    </row>
    <row r="28" spans="1:5">
      <c r="A28" s="52" t="s">
        <v>107</v>
      </c>
      <c r="B28" s="198" t="e">
        <f>#VALUE!</f>
        <v>#VALUE!</v>
      </c>
      <c r="C28" s="20"/>
    </row>
    <row r="29" spans="1:5">
      <c r="A29" s="52" t="s">
        <v>108</v>
      </c>
      <c r="B29" s="198" t="e">
        <f>#VALUE!</f>
        <v>#VALUE!</v>
      </c>
      <c r="C29" s="20"/>
      <c r="D29" s="20"/>
      <c r="E29" s="20"/>
    </row>
    <row r="30" spans="1:5" ht="13.5" thickBot="1">
      <c r="A30" s="54" t="s">
        <v>109</v>
      </c>
      <c r="B30" s="199" t="e">
        <f>#VALUE!</f>
        <v>#VALUE!</v>
      </c>
      <c r="C30" s="20"/>
      <c r="D30" s="20"/>
      <c r="E30" s="20"/>
    </row>
    <row r="31" spans="1:5">
      <c r="A31" s="20"/>
      <c r="B31" s="20"/>
      <c r="C31" s="20"/>
      <c r="D31" s="20"/>
      <c r="E31" s="20"/>
    </row>
    <row r="32" spans="1:5">
      <c r="A32" s="20"/>
      <c r="B32" s="20"/>
      <c r="C32" s="20"/>
      <c r="D32" s="20"/>
      <c r="E32" s="20"/>
    </row>
    <row r="33" spans="1:5">
      <c r="A33" s="20"/>
      <c r="B33" s="20"/>
      <c r="C33" s="20"/>
      <c r="D33" s="20"/>
      <c r="E33" s="20"/>
    </row>
    <row r="34" spans="1:5">
      <c r="A34" s="20"/>
      <c r="B34" s="20"/>
      <c r="C34" s="20"/>
      <c r="D34" s="20"/>
      <c r="E34" s="20"/>
    </row>
    <row r="35" spans="1:5">
      <c r="A35" s="20"/>
      <c r="B35" s="20"/>
      <c r="C35" s="20"/>
      <c r="D35" s="20"/>
      <c r="E35" s="20"/>
    </row>
    <row r="36" spans="1:5">
      <c r="A36" s="20"/>
      <c r="B36" s="20"/>
      <c r="C36" s="20"/>
      <c r="D36" s="20"/>
      <c r="E36" s="20"/>
    </row>
    <row r="59" spans="1:5">
      <c r="A59" s="20"/>
      <c r="B59" s="20"/>
      <c r="C59" s="20"/>
      <c r="D59" s="20"/>
      <c r="E59" s="20"/>
    </row>
  </sheetData>
  <mergeCells count="11">
    <mergeCell ref="A2:C2"/>
    <mergeCell ref="A9:B9"/>
    <mergeCell ref="A11:B11"/>
    <mergeCell ref="A3:B3"/>
    <mergeCell ref="A15:B15"/>
    <mergeCell ref="A19:B19"/>
    <mergeCell ref="A21:B21"/>
    <mergeCell ref="A13:B13"/>
    <mergeCell ref="A5:B5"/>
    <mergeCell ref="A7:B7"/>
    <mergeCell ref="A17:B17"/>
  </mergeCells>
  <pageMargins left="0.7" right="0.7" top="0.75" bottom="0.75" header="0.3" footer="0.3"/>
  <pageSetup scale="71" fitToHeight="4" orientation="portrait"/>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50"/>
  <sheetViews>
    <sheetView workbookViewId="0">
      <selection activeCell="A3" sqref="A3:K3"/>
    </sheetView>
  </sheetViews>
  <sheetFormatPr defaultColWidth="8.75" defaultRowHeight="12.75"/>
  <cols>
    <col min="1" max="16384" width="8.75" style="71"/>
  </cols>
  <sheetData>
    <row r="1" spans="1:11" ht="36">
      <c r="A1" s="221" t="s">
        <v>129</v>
      </c>
      <c r="B1" s="221"/>
      <c r="C1" s="221"/>
      <c r="D1" s="221"/>
      <c r="E1" s="221"/>
      <c r="F1" s="221"/>
      <c r="G1" s="221"/>
      <c r="H1" s="221"/>
      <c r="I1" s="221"/>
      <c r="J1" s="221"/>
      <c r="K1" s="221"/>
    </row>
    <row r="3" spans="1:11" ht="23.25">
      <c r="A3" s="222" t="s">
        <v>130</v>
      </c>
      <c r="B3" s="222"/>
      <c r="C3" s="222"/>
      <c r="D3" s="222"/>
      <c r="E3" s="222"/>
      <c r="F3" s="222"/>
      <c r="G3" s="222"/>
      <c r="H3" s="222"/>
      <c r="I3" s="222"/>
      <c r="J3" s="222"/>
      <c r="K3" s="222"/>
    </row>
    <row r="4" spans="1:11" ht="18.75">
      <c r="A4" s="223" t="s">
        <v>156</v>
      </c>
      <c r="B4" s="223"/>
      <c r="C4" s="223"/>
      <c r="D4" s="223"/>
      <c r="E4" s="223"/>
      <c r="F4" s="223"/>
      <c r="G4" s="223"/>
      <c r="H4" s="223"/>
      <c r="I4" s="223"/>
      <c r="J4" s="223"/>
      <c r="K4" s="223"/>
    </row>
    <row r="6" spans="1:11" ht="12.75" customHeight="1">
      <c r="A6" s="224" t="s">
        <v>164</v>
      </c>
      <c r="B6" s="224"/>
      <c r="C6" s="224"/>
      <c r="D6" s="224"/>
      <c r="E6" s="224"/>
      <c r="F6" s="224"/>
      <c r="G6" s="224"/>
      <c r="H6" s="224"/>
      <c r="I6" s="224"/>
      <c r="J6" s="224"/>
      <c r="K6" s="224"/>
    </row>
    <row r="8" spans="1:11" ht="14.25" customHeight="1">
      <c r="A8" s="77" t="s">
        <v>184</v>
      </c>
    </row>
    <row r="9" spans="1:11" ht="15.75">
      <c r="A9" s="75" t="s">
        <v>131</v>
      </c>
    </row>
    <row r="10" spans="1:11" ht="11.25" customHeight="1"/>
    <row r="11" spans="1:11" ht="15.75">
      <c r="B11" s="72" t="s">
        <v>134</v>
      </c>
    </row>
    <row r="12" spans="1:11" ht="7.5" customHeight="1"/>
    <row r="13" spans="1:11" ht="15.75">
      <c r="B13" s="72" t="s">
        <v>135</v>
      </c>
    </row>
    <row r="15" spans="1:11" ht="15.75">
      <c r="B15" s="72" t="s">
        <v>136</v>
      </c>
    </row>
    <row r="16" spans="1:11" ht="15.75">
      <c r="B16" s="83"/>
    </row>
    <row r="17" spans="1:2" ht="15.75">
      <c r="A17" s="73" t="s">
        <v>24</v>
      </c>
    </row>
    <row r="18" spans="1:2" ht="15.75">
      <c r="B18" s="75" t="s">
        <v>138</v>
      </c>
    </row>
    <row r="19" spans="1:2" ht="15.75">
      <c r="B19" s="75" t="s">
        <v>185</v>
      </c>
    </row>
    <row r="20" spans="1:2" ht="15.75">
      <c r="B20" s="75" t="s">
        <v>186</v>
      </c>
    </row>
    <row r="21" spans="1:2" ht="15.75">
      <c r="B21" s="74" t="s">
        <v>132</v>
      </c>
    </row>
    <row r="22" spans="1:2" ht="15.75">
      <c r="B22" s="75"/>
    </row>
    <row r="23" spans="1:2" ht="18.75">
      <c r="A23" s="74" t="s">
        <v>133</v>
      </c>
    </row>
    <row r="24" spans="1:2" ht="15.75">
      <c r="B24" s="75" t="s">
        <v>137</v>
      </c>
    </row>
    <row r="25" spans="1:2" ht="15.75">
      <c r="B25" s="75" t="s">
        <v>187</v>
      </c>
    </row>
    <row r="26" spans="1:2" ht="15.75">
      <c r="B26" s="78" t="s">
        <v>188</v>
      </c>
    </row>
    <row r="27" spans="1:2" ht="15.75">
      <c r="B27" s="75" t="s">
        <v>189</v>
      </c>
    </row>
    <row r="29" spans="1:2" ht="15.75">
      <c r="A29" s="74" t="s">
        <v>110</v>
      </c>
    </row>
    <row r="30" spans="1:2" ht="15.75">
      <c r="B30" s="75" t="s">
        <v>190</v>
      </c>
    </row>
    <row r="31" spans="1:2" ht="15.75">
      <c r="B31" s="75" t="s">
        <v>191</v>
      </c>
    </row>
    <row r="32" spans="1:2" ht="15.75">
      <c r="B32" s="75" t="s">
        <v>192</v>
      </c>
    </row>
    <row r="33" spans="1:17" ht="15.75">
      <c r="B33" s="75" t="s">
        <v>111</v>
      </c>
    </row>
    <row r="34" spans="1:17">
      <c r="M34" s="81"/>
      <c r="N34" s="81"/>
      <c r="O34" s="81"/>
      <c r="P34" s="81"/>
      <c r="Q34" s="82"/>
    </row>
    <row r="35" spans="1:17" ht="15.75">
      <c r="B35" s="76" t="s">
        <v>193</v>
      </c>
    </row>
    <row r="37" spans="1:17" ht="15.75">
      <c r="A37" s="74" t="s">
        <v>194</v>
      </c>
    </row>
    <row r="38" spans="1:17" ht="15.75">
      <c r="B38" s="75" t="s">
        <v>139</v>
      </c>
    </row>
    <row r="40" spans="1:17" ht="15.75">
      <c r="B40" s="75" t="s">
        <v>195</v>
      </c>
    </row>
    <row r="41" spans="1:17" ht="15.75">
      <c r="C41" s="75"/>
    </row>
    <row r="42" spans="1:17" ht="15.75">
      <c r="B42" s="75" t="s">
        <v>196</v>
      </c>
    </row>
    <row r="43" spans="1:17" ht="15.75">
      <c r="B43" s="75" t="s">
        <v>140</v>
      </c>
    </row>
    <row r="45" spans="1:17" ht="15.75">
      <c r="A45" s="79"/>
      <c r="B45" s="75" t="s">
        <v>141</v>
      </c>
    </row>
    <row r="46" spans="1:17" ht="15.75">
      <c r="B46" s="75" t="s">
        <v>197</v>
      </c>
    </row>
    <row r="47" spans="1:17" ht="15.75">
      <c r="A47" s="79"/>
    </row>
    <row r="48" spans="1:17" ht="15.75">
      <c r="B48" s="78" t="s">
        <v>144</v>
      </c>
    </row>
    <row r="50" spans="1:1" ht="18.75">
      <c r="A50" s="80" t="s">
        <v>142</v>
      </c>
    </row>
  </sheetData>
  <mergeCells count="4">
    <mergeCell ref="A1:K1"/>
    <mergeCell ref="A3:K3"/>
    <mergeCell ref="A4:K4"/>
    <mergeCell ref="A6:K6"/>
  </mergeCells>
  <phoneticPr fontId="8" type="noConversion"/>
  <printOptions horizontalCentered="1" verticalCentered="1"/>
  <pageMargins left="0.5" right="0.5" top="0.5" bottom="0.5" header="0.5" footer="0.5"/>
  <pageSetup scale="81" orientation="portrait"/>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43"/>
  <sheetViews>
    <sheetView showGridLines="0" workbookViewId="0">
      <pane ySplit="7" topLeftCell="A8" activePane="bottomLeft" state="frozenSplit"/>
      <selection pane="bottomLeft" activeCell="J6" sqref="J6"/>
    </sheetView>
  </sheetViews>
  <sheetFormatPr defaultColWidth="8.75" defaultRowHeight="12.75"/>
  <cols>
    <col min="1" max="2" width="10.625" style="4" customWidth="1"/>
    <col min="3" max="3" width="10.875" style="4" customWidth="1"/>
    <col min="4" max="7" width="10.625" style="4" customWidth="1"/>
    <col min="8" max="8" width="25.75" style="4" customWidth="1"/>
    <col min="9" max="9" width="25.875" style="4" bestFit="1" customWidth="1"/>
    <col min="10" max="10" width="24.75" style="4" customWidth="1"/>
    <col min="11" max="11" width="20.25" style="4" customWidth="1"/>
    <col min="12" max="12" width="28.875" style="4" bestFit="1" customWidth="1"/>
    <col min="13" max="15" width="10.125" style="4" customWidth="1"/>
    <col min="16" max="18" width="8.75" style="4"/>
    <col min="19" max="19" width="16" style="4" bestFit="1" customWidth="1"/>
    <col min="20" max="20" width="24.875" style="4" bestFit="1" customWidth="1"/>
    <col min="21" max="21" width="20.875" style="4" bestFit="1" customWidth="1"/>
    <col min="22" max="22" width="27.75" style="4" bestFit="1" customWidth="1"/>
    <col min="23" max="23" width="16.125" style="4" bestFit="1" customWidth="1"/>
    <col min="24" max="16384" width="8.75" style="4"/>
  </cols>
  <sheetData>
    <row r="1" spans="1:36" customFormat="1" ht="15.75" thickBot="1">
      <c r="A1" s="155" t="s">
        <v>169</v>
      </c>
      <c r="B1" s="156"/>
      <c r="C1" s="157"/>
      <c r="D1" s="157"/>
      <c r="E1" s="158"/>
      <c r="F1" s="157"/>
      <c r="G1" s="157"/>
      <c r="H1" s="159"/>
      <c r="I1" s="4"/>
      <c r="J1" s="136" t="s">
        <v>160</v>
      </c>
      <c r="K1" s="6"/>
      <c r="L1" s="6"/>
      <c r="M1" s="6"/>
      <c r="N1" s="6"/>
      <c r="O1" s="6"/>
      <c r="P1" s="7"/>
      <c r="Q1" s="7"/>
      <c r="R1" s="7"/>
      <c r="T1" s="5"/>
      <c r="U1" s="5"/>
      <c r="V1" s="5"/>
      <c r="W1" s="5"/>
      <c r="X1" s="200" t="s">
        <v>70</v>
      </c>
      <c r="Y1" s="5"/>
      <c r="AF1" s="5"/>
      <c r="AG1" s="5"/>
      <c r="AH1" s="5"/>
      <c r="AI1" s="5"/>
      <c r="AJ1" s="5"/>
    </row>
    <row r="2" spans="1:36" customFormat="1" ht="13.5" thickBot="1">
      <c r="A2" s="228" t="s">
        <v>165</v>
      </c>
      <c r="B2" s="229"/>
      <c r="C2" s="229"/>
      <c r="D2" s="229"/>
      <c r="E2" s="229"/>
      <c r="F2" s="229"/>
      <c r="G2" s="229"/>
      <c r="H2" s="230"/>
      <c r="I2" s="4"/>
      <c r="J2" s="119">
        <f ca="1">D4+1</f>
        <v>42309</v>
      </c>
      <c r="K2" s="6"/>
      <c r="L2" s="6"/>
      <c r="M2" s="6"/>
      <c r="N2" s="6"/>
      <c r="O2" s="6"/>
      <c r="P2" s="7"/>
      <c r="Q2" s="7"/>
      <c r="R2" s="7"/>
      <c r="S2" s="5"/>
      <c r="T2" s="5"/>
      <c r="U2" s="5"/>
      <c r="V2" s="5"/>
      <c r="W2" s="5"/>
      <c r="X2" s="200" t="s">
        <v>165</v>
      </c>
      <c r="Y2" s="5"/>
      <c r="AF2" s="5"/>
      <c r="AG2" s="5"/>
      <c r="AH2" s="5"/>
      <c r="AI2" s="5"/>
      <c r="AJ2" s="5"/>
    </row>
    <row r="3" spans="1:36" ht="32.25" customHeight="1">
      <c r="A3" s="45" t="s">
        <v>23</v>
      </c>
      <c r="B3" s="46" t="s">
        <v>102</v>
      </c>
      <c r="C3" s="47" t="s">
        <v>154</v>
      </c>
      <c r="D3" s="48" t="s">
        <v>120</v>
      </c>
      <c r="E3" s="37" t="s">
        <v>114</v>
      </c>
      <c r="F3" s="46" t="s">
        <v>143</v>
      </c>
      <c r="G3" s="49" t="s">
        <v>21</v>
      </c>
      <c r="H3" s="122" t="s">
        <v>112</v>
      </c>
      <c r="I3" s="123" t="s">
        <v>113</v>
      </c>
      <c r="J3" s="137" t="s">
        <v>161</v>
      </c>
      <c r="N3" s="8"/>
      <c r="O3" s="8"/>
      <c r="P3" s="8"/>
      <c r="Q3" s="8"/>
      <c r="R3" s="8"/>
      <c r="S3" s="8"/>
      <c r="T3" s="8"/>
      <c r="U3" s="8"/>
      <c r="V3" s="8"/>
      <c r="W3" s="8"/>
      <c r="X3" s="220" t="s">
        <v>166</v>
      </c>
      <c r="Y3" s="5"/>
    </row>
    <row r="4" spans="1:36" ht="14.25" customHeight="1" thickBot="1">
      <c r="A4" s="111">
        <v>1</v>
      </c>
      <c r="B4" s="109" t="s">
        <v>103</v>
      </c>
      <c r="C4" s="110">
        <f ca="1">H6-1</f>
        <v>42338</v>
      </c>
      <c r="D4" s="28">
        <f ca="1">C4-30</f>
        <v>42308</v>
      </c>
      <c r="E4" s="121">
        <f ca="1">C4+A203</f>
        <v>42343</v>
      </c>
      <c r="F4" s="111"/>
      <c r="G4" s="34">
        <f>SUM(W10:W25)</f>
        <v>0</v>
      </c>
      <c r="H4" s="124">
        <f>30-G4</f>
        <v>30</v>
      </c>
      <c r="I4" s="123" t="str">
        <f>IF(H4=0,"Complete","Not Complete Yet")</f>
        <v>Not Complete Yet</v>
      </c>
      <c r="J4" s="120">
        <f ca="1">C4</f>
        <v>42338</v>
      </c>
      <c r="N4" s="8"/>
      <c r="O4" s="8"/>
      <c r="P4" s="8"/>
      <c r="Q4" s="8"/>
      <c r="R4" s="8"/>
      <c r="S4" s="8"/>
      <c r="T4" s="8"/>
      <c r="U4" s="8"/>
      <c r="V4" s="8"/>
      <c r="W4" s="8"/>
      <c r="X4" s="5"/>
      <c r="Y4" s="5"/>
    </row>
    <row r="5" spans="1:36" ht="6.75" customHeight="1">
      <c r="B5" s="85">
        <f>IF(B4="Male",1,2)</f>
        <v>1</v>
      </c>
      <c r="N5" s="8"/>
      <c r="O5" s="8"/>
      <c r="P5" s="8"/>
      <c r="Q5" s="8"/>
      <c r="R5" s="8"/>
      <c r="S5" s="8"/>
      <c r="T5" s="8"/>
      <c r="U5" s="8"/>
      <c r="V5" s="8"/>
      <c r="W5" s="8"/>
      <c r="X5" s="160"/>
      <c r="Y5" s="160"/>
    </row>
    <row r="6" spans="1:36" ht="19.5" customHeight="1" thickBot="1">
      <c r="A6" s="225" t="s">
        <v>121</v>
      </c>
      <c r="B6" s="225"/>
      <c r="C6" s="225"/>
      <c r="D6" s="225"/>
      <c r="E6" s="225"/>
      <c r="F6" s="225"/>
      <c r="G6" s="225"/>
      <c r="H6" s="143">
        <f ca="1">TODAY()</f>
        <v>42339</v>
      </c>
      <c r="I6" s="125" t="s">
        <v>159</v>
      </c>
      <c r="N6" s="8"/>
      <c r="O6" s="8"/>
      <c r="P6" s="8"/>
      <c r="Q6" s="8"/>
      <c r="R6" s="8"/>
      <c r="S6" s="8"/>
      <c r="T6" s="8"/>
      <c r="U6" s="8"/>
      <c r="V6" s="8"/>
      <c r="W6" s="8"/>
      <c r="X6" s="161"/>
      <c r="Y6" s="161"/>
    </row>
    <row r="7" spans="1:36" s="33" customFormat="1" ht="15.75" customHeight="1" thickBot="1">
      <c r="A7" s="139" t="s">
        <v>146</v>
      </c>
      <c r="B7" s="139" t="s">
        <v>147</v>
      </c>
      <c r="C7" s="140" t="s">
        <v>148</v>
      </c>
      <c r="D7" s="139" t="s">
        <v>149</v>
      </c>
      <c r="E7" s="140" t="s">
        <v>150</v>
      </c>
      <c r="F7" s="139" t="s">
        <v>151</v>
      </c>
      <c r="G7" s="141" t="s">
        <v>152</v>
      </c>
      <c r="H7" s="95"/>
      <c r="I7" s="38"/>
      <c r="J7" s="32"/>
      <c r="N7" s="191"/>
      <c r="O7" s="191"/>
      <c r="P7" s="191"/>
      <c r="Q7" s="191"/>
      <c r="R7" s="191"/>
      <c r="S7" s="191"/>
      <c r="T7" s="191"/>
      <c r="U7" s="191"/>
      <c r="V7" s="191"/>
      <c r="W7" s="191"/>
      <c r="X7" s="5"/>
      <c r="Y7" s="161"/>
    </row>
    <row r="8" spans="1:36" ht="20.25" customHeight="1">
      <c r="A8" s="127">
        <f t="shared" ref="A8:F8" ca="1" si="0">B8-1</f>
        <v>42302</v>
      </c>
      <c r="B8" s="127">
        <f t="shared" ca="1" si="0"/>
        <v>42303</v>
      </c>
      <c r="C8" s="128">
        <f t="shared" ca="1" si="0"/>
        <v>42304</v>
      </c>
      <c r="D8" s="127">
        <f t="shared" ca="1" si="0"/>
        <v>42305</v>
      </c>
      <c r="E8" s="127">
        <f t="shared" ca="1" si="0"/>
        <v>42306</v>
      </c>
      <c r="F8" s="127">
        <f t="shared" ca="1" si="0"/>
        <v>42307</v>
      </c>
      <c r="G8" s="129">
        <f ca="1">A11-1</f>
        <v>42308</v>
      </c>
      <c r="H8" s="226" t="s">
        <v>153</v>
      </c>
      <c r="I8" s="227"/>
      <c r="J8" s="227"/>
      <c r="N8" s="8"/>
      <c r="O8" s="8"/>
      <c r="P8" s="8"/>
      <c r="Q8" s="8"/>
      <c r="R8" s="8"/>
      <c r="S8" s="104" t="s">
        <v>115</v>
      </c>
      <c r="T8" s="105" t="s">
        <v>116</v>
      </c>
      <c r="U8" s="105"/>
      <c r="V8" s="105" t="s">
        <v>118</v>
      </c>
      <c r="W8" s="105" t="s">
        <v>20</v>
      </c>
      <c r="X8" s="5"/>
      <c r="Y8" s="5"/>
    </row>
    <row r="9" spans="1:36" ht="12.75" customHeight="1">
      <c r="A9" s="130"/>
      <c r="B9" s="131"/>
      <c r="C9" s="132"/>
      <c r="D9" s="131"/>
      <c r="E9" s="133"/>
      <c r="F9" s="130"/>
      <c r="G9" s="134"/>
      <c r="H9" s="99"/>
      <c r="I9"/>
      <c r="J9"/>
      <c r="K9"/>
      <c r="L9"/>
      <c r="M9"/>
      <c r="N9" s="8"/>
      <c r="O9" s="8"/>
      <c r="P9" s="8"/>
      <c r="Q9" s="8"/>
      <c r="R9" s="8"/>
      <c r="S9" s="86"/>
      <c r="T9" s="86"/>
      <c r="U9" s="86"/>
      <c r="V9" s="86"/>
      <c r="W9" s="86"/>
      <c r="X9" s="5"/>
      <c r="Y9" s="5"/>
    </row>
    <row r="10" spans="1:36" ht="39.75" customHeight="1">
      <c r="A10" s="50"/>
      <c r="B10" s="50"/>
      <c r="C10" s="50"/>
      <c r="D10" s="50"/>
      <c r="E10" s="50"/>
      <c r="F10" s="50"/>
      <c r="G10" s="50"/>
      <c r="H10" s="99"/>
      <c r="J10" s="99"/>
      <c r="K10" s="99"/>
      <c r="L10" s="99"/>
      <c r="M10"/>
      <c r="N10" s="8"/>
      <c r="O10" s="8"/>
      <c r="P10" s="8"/>
      <c r="Q10" s="8"/>
      <c r="R10" s="8"/>
      <c r="S10" s="87">
        <f>SUM(A10:G10)</f>
        <v>0</v>
      </c>
      <c r="T10" s="87">
        <f>COUNTIF(A10:G10,"0")</f>
        <v>0</v>
      </c>
      <c r="U10" s="88"/>
      <c r="V10" s="88">
        <f>COUNTIF(A10:G10,"&gt;0")</f>
        <v>0</v>
      </c>
      <c r="W10" s="89">
        <f>T10+V10</f>
        <v>0</v>
      </c>
      <c r="X10" s="5"/>
      <c r="Y10" s="5"/>
    </row>
    <row r="11" spans="1:36" ht="20.25" customHeight="1">
      <c r="A11" s="135">
        <f t="shared" ref="A11:F11" ca="1" si="1">B11-1</f>
        <v>42309</v>
      </c>
      <c r="B11" s="135">
        <f t="shared" ca="1" si="1"/>
        <v>42310</v>
      </c>
      <c r="C11" s="135">
        <f t="shared" ca="1" si="1"/>
        <v>42311</v>
      </c>
      <c r="D11" s="135">
        <f t="shared" ca="1" si="1"/>
        <v>42312</v>
      </c>
      <c r="E11" s="135">
        <f t="shared" ca="1" si="1"/>
        <v>42313</v>
      </c>
      <c r="F11" s="135">
        <f t="shared" ca="1" si="1"/>
        <v>42314</v>
      </c>
      <c r="G11" s="135">
        <f ca="1">A14-1</f>
        <v>42315</v>
      </c>
      <c r="H11" s="99"/>
      <c r="J11" s="99"/>
      <c r="K11" s="99"/>
      <c r="L11"/>
      <c r="M11"/>
      <c r="N11" s="8"/>
      <c r="O11" s="8"/>
      <c r="P11" s="192"/>
      <c r="Q11" s="192"/>
      <c r="R11" s="192"/>
      <c r="S11" s="86"/>
      <c r="T11" s="86"/>
      <c r="U11" s="106"/>
      <c r="V11" s="106"/>
      <c r="W11" s="106"/>
      <c r="X11" s="5"/>
      <c r="Y11" s="5"/>
    </row>
    <row r="12" spans="1:36" ht="12.75" customHeight="1">
      <c r="A12" s="130"/>
      <c r="B12" s="131"/>
      <c r="C12" s="132"/>
      <c r="D12" s="131"/>
      <c r="E12" s="133"/>
      <c r="F12" s="130"/>
      <c r="G12" s="134"/>
      <c r="H12" s="99"/>
      <c r="J12" s="99"/>
      <c r="K12" s="99"/>
      <c r="L12" s="99"/>
      <c r="M12"/>
      <c r="N12" s="8"/>
      <c r="O12" s="8"/>
      <c r="P12" s="8"/>
      <c r="Q12" s="8"/>
      <c r="R12" s="8"/>
      <c r="S12" s="86"/>
      <c r="T12" s="86"/>
      <c r="U12" s="88"/>
      <c r="V12" s="88"/>
      <c r="W12" s="86"/>
      <c r="X12" s="5"/>
      <c r="Y12" s="5"/>
    </row>
    <row r="13" spans="1:36" ht="39.75" customHeight="1">
      <c r="A13" s="50"/>
      <c r="B13" s="50"/>
      <c r="C13" s="50"/>
      <c r="D13" s="50"/>
      <c r="E13" s="50"/>
      <c r="F13" s="50"/>
      <c r="G13" s="50"/>
      <c r="H13" s="99"/>
      <c r="J13" s="99"/>
      <c r="K13"/>
      <c r="L13"/>
      <c r="M13"/>
      <c r="N13" s="8"/>
      <c r="O13" s="8"/>
      <c r="P13" s="8"/>
      <c r="Q13" s="8"/>
      <c r="R13" s="8"/>
      <c r="S13" s="87">
        <f>SUM(A13:G13)</f>
        <v>0</v>
      </c>
      <c r="T13" s="87">
        <f>COUNTIF(A13:G13,"0")</f>
        <v>0</v>
      </c>
      <c r="U13" s="88"/>
      <c r="V13" s="88">
        <f>COUNTIF(A13:G13,"&gt;0")</f>
        <v>0</v>
      </c>
      <c r="W13" s="89">
        <f>T13+V13</f>
        <v>0</v>
      </c>
      <c r="Y13" s="162"/>
    </row>
    <row r="14" spans="1:36" ht="20.25" customHeight="1">
      <c r="A14" s="135">
        <f t="shared" ref="A14:F14" ca="1" si="2">B14-1</f>
        <v>42316</v>
      </c>
      <c r="B14" s="135">
        <f t="shared" ca="1" si="2"/>
        <v>42317</v>
      </c>
      <c r="C14" s="135">
        <f t="shared" ca="1" si="2"/>
        <v>42318</v>
      </c>
      <c r="D14" s="135">
        <f t="shared" ca="1" si="2"/>
        <v>42319</v>
      </c>
      <c r="E14" s="138">
        <f t="shared" ca="1" si="2"/>
        <v>42320</v>
      </c>
      <c r="F14" s="135">
        <f t="shared" ca="1" si="2"/>
        <v>42321</v>
      </c>
      <c r="G14" s="135">
        <f ca="1">A17-1</f>
        <v>42322</v>
      </c>
      <c r="H14" s="99"/>
      <c r="J14" s="99"/>
      <c r="K14" s="99"/>
      <c r="L14"/>
      <c r="M14"/>
      <c r="N14" s="8"/>
      <c r="O14" s="8"/>
      <c r="P14" s="8"/>
      <c r="Q14" s="8"/>
      <c r="R14" s="8"/>
      <c r="S14" s="105"/>
      <c r="T14" s="105"/>
      <c r="U14" s="88"/>
      <c r="V14" s="88"/>
      <c r="W14" s="106"/>
      <c r="X14" s="5"/>
      <c r="Y14" s="5"/>
    </row>
    <row r="15" spans="1:36">
      <c r="A15" s="130"/>
      <c r="B15" s="133"/>
      <c r="C15" s="132"/>
      <c r="D15" s="131"/>
      <c r="E15" s="133"/>
      <c r="F15" s="131"/>
      <c r="G15" s="134"/>
      <c r="H15" s="99"/>
      <c r="J15" s="99"/>
      <c r="K15"/>
      <c r="L15"/>
      <c r="M15"/>
      <c r="N15" s="8"/>
      <c r="O15" s="8"/>
      <c r="P15" s="8"/>
      <c r="Q15" s="8"/>
      <c r="R15" s="8"/>
      <c r="S15" s="86"/>
      <c r="T15" s="86"/>
      <c r="U15" s="106"/>
      <c r="V15" s="106"/>
      <c r="W15" s="86"/>
      <c r="X15" s="8"/>
      <c r="Y15" s="8"/>
    </row>
    <row r="16" spans="1:36" ht="39.75" customHeight="1">
      <c r="A16" s="50"/>
      <c r="B16" s="50"/>
      <c r="C16" s="50"/>
      <c r="D16" s="50"/>
      <c r="E16" s="50"/>
      <c r="F16" s="50"/>
      <c r="G16" s="50"/>
      <c r="H16" s="99"/>
      <c r="J16" s="99"/>
      <c r="K16" s="99"/>
      <c r="L16" s="99"/>
      <c r="M16" s="99"/>
      <c r="N16" s="8"/>
      <c r="O16" s="8"/>
      <c r="P16" s="8"/>
      <c r="Q16" s="8"/>
      <c r="R16" s="8"/>
      <c r="S16" s="87">
        <f>SUM(A16:G16)</f>
        <v>0</v>
      </c>
      <c r="T16" s="87">
        <f>COUNTIF(A16:G16,"0")</f>
        <v>0</v>
      </c>
      <c r="U16" s="88"/>
      <c r="V16" s="88">
        <f>COUNTIF(A16:G16,"&gt;0")</f>
        <v>0</v>
      </c>
      <c r="W16" s="89">
        <f>T16+V16</f>
        <v>0</v>
      </c>
      <c r="X16" s="86"/>
    </row>
    <row r="17" spans="1:24" ht="20.25" customHeight="1">
      <c r="A17" s="135">
        <f t="shared" ref="A17:F17" ca="1" si="3">B17-1</f>
        <v>42323</v>
      </c>
      <c r="B17" s="135">
        <f t="shared" ca="1" si="3"/>
        <v>42324</v>
      </c>
      <c r="C17" s="135">
        <f t="shared" ca="1" si="3"/>
        <v>42325</v>
      </c>
      <c r="D17" s="135">
        <f t="shared" ca="1" si="3"/>
        <v>42326</v>
      </c>
      <c r="E17" s="135">
        <f t="shared" ca="1" si="3"/>
        <v>42327</v>
      </c>
      <c r="F17" s="135">
        <f t="shared" ca="1" si="3"/>
        <v>42328</v>
      </c>
      <c r="G17" s="135">
        <f ca="1">A20-1</f>
        <v>42329</v>
      </c>
      <c r="H17" s="99"/>
      <c r="J17" s="99"/>
      <c r="K17" s="99"/>
      <c r="L17" s="99"/>
      <c r="M17"/>
      <c r="N17" s="8"/>
      <c r="O17" s="8"/>
      <c r="P17" s="8"/>
      <c r="Q17" s="8"/>
      <c r="R17" s="8"/>
      <c r="S17" s="86"/>
      <c r="T17" s="105"/>
      <c r="U17" s="106"/>
      <c r="V17" s="106"/>
      <c r="W17" s="106"/>
      <c r="X17" s="86"/>
    </row>
    <row r="18" spans="1:24" ht="12.75" customHeight="1">
      <c r="A18" s="133"/>
      <c r="B18" s="133"/>
      <c r="C18" s="132"/>
      <c r="D18" s="131"/>
      <c r="E18" s="133"/>
      <c r="F18" s="131"/>
      <c r="G18" s="134"/>
      <c r="H18" s="99"/>
      <c r="I18"/>
      <c r="J18"/>
      <c r="K18"/>
      <c r="L18"/>
      <c r="M18"/>
      <c r="N18" s="8"/>
      <c r="O18" s="8"/>
      <c r="P18" s="8"/>
      <c r="Q18" s="8"/>
      <c r="R18" s="8"/>
      <c r="S18" s="86"/>
      <c r="T18" s="86"/>
      <c r="U18" s="88"/>
      <c r="V18" s="88"/>
      <c r="W18" s="89"/>
      <c r="X18" s="86"/>
    </row>
    <row r="19" spans="1:24" ht="39.75" customHeight="1">
      <c r="A19" s="50"/>
      <c r="B19" s="50"/>
      <c r="C19" s="50"/>
      <c r="D19" s="50"/>
      <c r="E19" s="50"/>
      <c r="F19" s="50"/>
      <c r="G19" s="50"/>
      <c r="H19" s="99"/>
      <c r="J19" s="99"/>
      <c r="K19" s="99"/>
      <c r="L19"/>
      <c r="M19"/>
      <c r="N19" s="8"/>
      <c r="O19" s="8"/>
      <c r="P19" s="8"/>
      <c r="Q19" s="8"/>
      <c r="R19" s="8"/>
      <c r="S19" s="87">
        <f>SUM(A19:G19)</f>
        <v>0</v>
      </c>
      <c r="T19" s="87">
        <f>COUNTIF(A19:G19,"0")</f>
        <v>0</v>
      </c>
      <c r="U19" s="88"/>
      <c r="V19" s="88">
        <f>COUNTIF(A19:G19,"&gt;0")</f>
        <v>0</v>
      </c>
      <c r="W19" s="89">
        <f>T19+V19</f>
        <v>0</v>
      </c>
      <c r="X19" s="86"/>
    </row>
    <row r="20" spans="1:24" ht="20.25" customHeight="1">
      <c r="A20" s="135">
        <f t="shared" ref="A20:F20" ca="1" si="4">B20-1</f>
        <v>42330</v>
      </c>
      <c r="B20" s="135">
        <f t="shared" ca="1" si="4"/>
        <v>42331</v>
      </c>
      <c r="C20" s="135">
        <f t="shared" ca="1" si="4"/>
        <v>42332</v>
      </c>
      <c r="D20" s="135">
        <f t="shared" ca="1" si="4"/>
        <v>42333</v>
      </c>
      <c r="E20" s="135">
        <f t="shared" ca="1" si="4"/>
        <v>42334</v>
      </c>
      <c r="F20" s="135">
        <f t="shared" ca="1" si="4"/>
        <v>42335</v>
      </c>
      <c r="G20" s="135">
        <f ca="1">A23-1</f>
        <v>42336</v>
      </c>
      <c r="H20" s="99"/>
      <c r="J20" s="99"/>
      <c r="K20" s="99"/>
      <c r="L20"/>
      <c r="M20"/>
      <c r="N20" s="8"/>
      <c r="O20" s="8"/>
      <c r="P20" s="8"/>
      <c r="Q20" s="8"/>
      <c r="R20" s="8"/>
      <c r="S20" s="105"/>
      <c r="T20" s="105"/>
      <c r="U20" s="88"/>
      <c r="V20" s="88"/>
      <c r="W20" s="89"/>
      <c r="X20" s="86"/>
    </row>
    <row r="21" spans="1:24" ht="12.75" customHeight="1">
      <c r="A21" s="133"/>
      <c r="B21" s="133"/>
      <c r="C21" s="132"/>
      <c r="D21" s="131"/>
      <c r="E21" s="133"/>
      <c r="F21" s="131"/>
      <c r="G21" s="134"/>
      <c r="H21" s="99"/>
      <c r="J21" s="99"/>
      <c r="K21" s="99"/>
      <c r="L21"/>
      <c r="M21"/>
      <c r="N21" s="8"/>
      <c r="O21" s="8"/>
      <c r="P21" s="8"/>
      <c r="Q21" s="8"/>
      <c r="R21" s="8"/>
      <c r="S21" s="86"/>
      <c r="T21" s="86"/>
      <c r="U21" s="86"/>
      <c r="V21" s="86"/>
      <c r="W21" s="106"/>
      <c r="X21" s="86"/>
    </row>
    <row r="22" spans="1:24" ht="39.75" customHeight="1">
      <c r="A22" s="50"/>
      <c r="B22" s="50"/>
      <c r="C22" s="50"/>
      <c r="D22" s="50"/>
      <c r="E22" s="50"/>
      <c r="F22" s="50"/>
      <c r="G22" s="50"/>
      <c r="H22" s="58"/>
      <c r="N22" s="8"/>
      <c r="O22" s="8"/>
      <c r="P22" s="8"/>
      <c r="Q22" s="8"/>
      <c r="R22" s="8"/>
      <c r="S22" s="87">
        <f>SUM(A22:G22)</f>
        <v>0</v>
      </c>
      <c r="T22" s="87">
        <f>COUNTIF(A22:G22,"0")</f>
        <v>0</v>
      </c>
      <c r="U22" s="88"/>
      <c r="V22" s="88">
        <f>COUNTIF(A22:G22,"&gt;0")</f>
        <v>0</v>
      </c>
      <c r="W22" s="89">
        <f>T22+V22</f>
        <v>0</v>
      </c>
      <c r="X22" s="86"/>
    </row>
    <row r="23" spans="1:24" ht="20.25" customHeight="1">
      <c r="A23" s="135">
        <f t="shared" ref="A23:F23" ca="1" si="5">B23-1</f>
        <v>42337</v>
      </c>
      <c r="B23" s="135">
        <f t="shared" ca="1" si="5"/>
        <v>42338</v>
      </c>
      <c r="C23" s="135">
        <f t="shared" ca="1" si="5"/>
        <v>42339</v>
      </c>
      <c r="D23" s="135">
        <f t="shared" ca="1" si="5"/>
        <v>42340</v>
      </c>
      <c r="E23" s="135">
        <f t="shared" ca="1" si="5"/>
        <v>42341</v>
      </c>
      <c r="F23" s="135">
        <f t="shared" ca="1" si="5"/>
        <v>42342</v>
      </c>
      <c r="G23" s="135">
        <f ca="1">E4</f>
        <v>42343</v>
      </c>
      <c r="H23" s="58"/>
      <c r="N23" s="8"/>
      <c r="O23" s="8"/>
      <c r="P23" s="8"/>
      <c r="Q23" s="8"/>
      <c r="R23" s="8"/>
      <c r="S23" s="86"/>
      <c r="T23" s="105"/>
      <c r="U23" s="86"/>
      <c r="V23" s="86"/>
      <c r="W23" s="86"/>
      <c r="X23" s="86"/>
    </row>
    <row r="24" spans="1:24" ht="15.75">
      <c r="A24" s="133"/>
      <c r="B24" s="133"/>
      <c r="C24" s="132"/>
      <c r="D24" s="131"/>
      <c r="E24" s="133"/>
      <c r="F24" s="131"/>
      <c r="G24" s="134"/>
      <c r="H24" s="58"/>
      <c r="N24" s="8"/>
      <c r="O24" s="8"/>
      <c r="P24" s="8"/>
      <c r="Q24" s="8"/>
      <c r="R24" s="8"/>
      <c r="S24" s="86"/>
      <c r="T24" s="86"/>
      <c r="U24" s="86"/>
      <c r="V24" s="86"/>
      <c r="W24" s="86"/>
      <c r="X24" s="86"/>
    </row>
    <row r="25" spans="1:24" ht="39.75" customHeight="1" thickBot="1">
      <c r="A25" s="50"/>
      <c r="B25" s="50"/>
      <c r="C25" s="50"/>
      <c r="D25" s="50"/>
      <c r="E25" s="50"/>
      <c r="F25" s="50"/>
      <c r="G25" s="100"/>
      <c r="H25" s="58"/>
      <c r="N25" s="8"/>
      <c r="O25" s="8"/>
      <c r="P25" s="8"/>
      <c r="Q25" s="8"/>
      <c r="R25" s="8"/>
      <c r="S25" s="87">
        <f>SUM(A25:G25)</f>
        <v>0</v>
      </c>
      <c r="T25" s="87">
        <f>COUNTIF(A25:G25,"0")</f>
        <v>0</v>
      </c>
      <c r="U25" s="88"/>
      <c r="V25" s="88">
        <f>COUNTIF(A25:G25,"&gt;0")</f>
        <v>0</v>
      </c>
      <c r="W25" s="89">
        <f>T25+V25</f>
        <v>0</v>
      </c>
      <c r="X25" s="86"/>
    </row>
    <row r="26" spans="1:24">
      <c r="A26" s="22"/>
      <c r="B26" s="22"/>
      <c r="C26" s="22"/>
      <c r="D26" s="22"/>
      <c r="E26" s="22"/>
      <c r="F26" s="22"/>
      <c r="G26" s="22"/>
      <c r="H26" s="15"/>
      <c r="I26" s="86"/>
      <c r="J26" s="86"/>
      <c r="K26" s="86"/>
      <c r="L26" s="86"/>
      <c r="M26" s="86"/>
      <c r="N26" s="8"/>
      <c r="O26" s="8"/>
      <c r="P26" s="8"/>
      <c r="Q26" s="8"/>
      <c r="R26" s="8"/>
      <c r="S26" s="86"/>
      <c r="T26" s="86"/>
      <c r="U26" s="86"/>
      <c r="V26" s="86"/>
      <c r="W26" s="86"/>
    </row>
    <row r="27" spans="1:24" ht="19.5">
      <c r="A27" s="24"/>
      <c r="B27" s="24"/>
      <c r="C27" s="24"/>
      <c r="D27" s="35" t="s">
        <v>145</v>
      </c>
      <c r="E27" s="24"/>
      <c r="F27" s="24"/>
      <c r="G27" s="24"/>
      <c r="H27" s="15"/>
      <c r="I27" s="87"/>
      <c r="J27" s="87"/>
      <c r="K27" s="88"/>
      <c r="L27" s="88"/>
      <c r="M27" s="89"/>
      <c r="N27" s="8"/>
      <c r="O27" s="8"/>
      <c r="P27" s="8"/>
      <c r="Q27" s="8"/>
      <c r="R27" s="8"/>
      <c r="S27" s="8"/>
      <c r="T27" s="8"/>
      <c r="U27" s="8"/>
      <c r="V27" s="8"/>
      <c r="W27" s="8"/>
    </row>
    <row r="28" spans="1:24">
      <c r="A28" s="22"/>
      <c r="B28" s="22"/>
      <c r="C28" s="22"/>
      <c r="D28" s="22"/>
      <c r="E28" s="22"/>
      <c r="F28" s="22"/>
      <c r="G28" s="22"/>
      <c r="H28" s="15"/>
      <c r="I28" s="86"/>
      <c r="J28" s="86"/>
      <c r="K28" s="86"/>
      <c r="L28" s="86"/>
      <c r="M28" s="86"/>
      <c r="N28" s="8"/>
      <c r="O28" s="8"/>
      <c r="P28" s="8"/>
      <c r="Q28" s="8"/>
      <c r="R28" s="8"/>
      <c r="S28" s="8"/>
      <c r="T28" s="8"/>
      <c r="U28" s="8"/>
      <c r="V28" s="8"/>
      <c r="W28" s="8"/>
    </row>
    <row r="29" spans="1:24" ht="15.75">
      <c r="A29" s="59"/>
      <c r="B29" s="59"/>
      <c r="C29" s="59"/>
      <c r="D29" s="59"/>
      <c r="E29" s="59"/>
      <c r="F29" s="59"/>
      <c r="G29" s="112"/>
      <c r="H29" s="58"/>
      <c r="I29" s="98"/>
      <c r="J29" s="98"/>
      <c r="K29" s="98"/>
      <c r="L29" s="98"/>
      <c r="M29" s="98"/>
      <c r="N29" s="8"/>
      <c r="O29" s="8"/>
      <c r="P29" s="8"/>
      <c r="Q29" s="8"/>
      <c r="R29" s="8"/>
      <c r="S29" s="8"/>
      <c r="T29" s="8"/>
      <c r="U29" s="8"/>
      <c r="V29" s="8"/>
      <c r="W29" s="8"/>
    </row>
    <row r="30" spans="1:24" ht="15.75">
      <c r="A30" s="169"/>
      <c r="B30" s="169"/>
      <c r="C30" s="169"/>
      <c r="D30" s="169"/>
      <c r="E30" s="169"/>
      <c r="F30" s="169"/>
      <c r="G30" s="169"/>
      <c r="H30" s="170"/>
      <c r="I30" s="171"/>
      <c r="J30" s="171"/>
      <c r="K30" s="113"/>
      <c r="L30" s="113"/>
      <c r="M30" s="114"/>
      <c r="N30" s="8"/>
      <c r="O30" s="8"/>
      <c r="P30" s="8"/>
      <c r="Q30" s="8"/>
      <c r="R30" s="8"/>
      <c r="S30" s="8"/>
      <c r="T30" s="8"/>
      <c r="U30" s="8"/>
      <c r="V30" s="8"/>
      <c r="W30" s="8"/>
    </row>
    <row r="31" spans="1:24" ht="15.75">
      <c r="A31" s="172"/>
      <c r="B31" s="172"/>
      <c r="C31" s="172"/>
      <c r="D31" s="172"/>
      <c r="E31" s="172"/>
      <c r="F31" s="172"/>
      <c r="G31" s="172"/>
      <c r="H31" s="170"/>
      <c r="I31" s="8"/>
      <c r="J31" s="8"/>
      <c r="K31" s="98"/>
      <c r="L31" s="98"/>
      <c r="M31" s="98"/>
      <c r="N31" s="8"/>
      <c r="O31" s="8"/>
      <c r="P31" s="8"/>
      <c r="Q31" s="8"/>
      <c r="R31" s="8"/>
      <c r="S31" s="8"/>
      <c r="T31" s="8"/>
      <c r="U31" s="8"/>
      <c r="V31" s="8"/>
      <c r="W31" s="8"/>
    </row>
    <row r="32" spans="1:24" ht="15.75">
      <c r="A32" s="173"/>
      <c r="B32" s="173"/>
      <c r="C32" s="173"/>
      <c r="D32" s="173"/>
      <c r="E32" s="173"/>
      <c r="F32" s="173"/>
      <c r="G32" s="174"/>
      <c r="H32" s="170"/>
      <c r="I32" s="8"/>
      <c r="J32" s="8"/>
      <c r="K32" s="98"/>
      <c r="L32" s="98"/>
      <c r="M32" s="98"/>
      <c r="N32" s="8"/>
      <c r="O32" s="8"/>
      <c r="P32" s="8"/>
      <c r="Q32" s="8"/>
      <c r="R32" s="8"/>
      <c r="S32" s="8"/>
      <c r="T32" s="8"/>
      <c r="U32" s="8"/>
      <c r="V32" s="8"/>
      <c r="W32" s="8"/>
    </row>
    <row r="33" spans="1:23" ht="15.75">
      <c r="A33" s="169"/>
      <c r="B33" s="169"/>
      <c r="C33" s="169"/>
      <c r="D33" s="169"/>
      <c r="E33" s="169"/>
      <c r="F33" s="169"/>
      <c r="G33" s="169"/>
      <c r="H33" s="170"/>
      <c r="I33" s="171"/>
      <c r="J33" s="171"/>
      <c r="K33" s="113"/>
      <c r="L33" s="113"/>
      <c r="M33" s="114"/>
      <c r="N33" s="8"/>
      <c r="O33" s="8"/>
      <c r="P33" s="8"/>
      <c r="Q33" s="8"/>
      <c r="R33" s="8"/>
      <c r="S33" s="8"/>
      <c r="T33" s="8"/>
      <c r="U33" s="8"/>
      <c r="V33" s="8"/>
      <c r="W33" s="8"/>
    </row>
    <row r="34" spans="1:23" ht="15.75">
      <c r="A34" s="172"/>
      <c r="B34" s="172"/>
      <c r="C34" s="172"/>
      <c r="D34" s="172"/>
      <c r="E34" s="172"/>
      <c r="F34" s="172"/>
      <c r="G34" s="172"/>
      <c r="H34" s="170"/>
      <c r="I34" s="8"/>
      <c r="J34" s="8"/>
      <c r="K34" s="98"/>
      <c r="L34" s="98"/>
      <c r="M34" s="98"/>
      <c r="N34" s="8"/>
      <c r="O34" s="8"/>
      <c r="P34" s="8"/>
      <c r="Q34" s="8"/>
      <c r="R34" s="8"/>
      <c r="S34" s="8"/>
      <c r="T34" s="8"/>
      <c r="U34" s="8"/>
      <c r="V34" s="8"/>
      <c r="W34" s="8"/>
    </row>
    <row r="35" spans="1:23" ht="15.75">
      <c r="A35" s="173"/>
      <c r="B35" s="173"/>
      <c r="C35" s="174"/>
      <c r="D35" s="173"/>
      <c r="E35" s="173"/>
      <c r="F35" s="173"/>
      <c r="G35" s="174"/>
      <c r="H35" s="170"/>
      <c r="I35" s="8"/>
      <c r="J35" s="8"/>
      <c r="K35" s="98"/>
      <c r="L35" s="98"/>
      <c r="M35" s="98"/>
      <c r="N35" s="8"/>
      <c r="O35" s="8"/>
      <c r="P35" s="8"/>
      <c r="Q35" s="8"/>
      <c r="R35" s="8"/>
      <c r="S35" s="8"/>
      <c r="T35" s="8"/>
      <c r="U35" s="8"/>
      <c r="V35" s="8"/>
      <c r="W35" s="8"/>
    </row>
    <row r="36" spans="1:23" ht="15.75">
      <c r="A36" s="169"/>
      <c r="B36" s="169"/>
      <c r="C36" s="169"/>
      <c r="D36" s="169"/>
      <c r="E36" s="169"/>
      <c r="F36" s="169"/>
      <c r="G36" s="169"/>
      <c r="H36" s="170"/>
      <c r="I36" s="171"/>
      <c r="J36" s="171"/>
      <c r="K36" s="113"/>
      <c r="L36" s="113"/>
      <c r="M36" s="114"/>
      <c r="N36" s="8"/>
      <c r="O36" s="8"/>
      <c r="P36" s="8"/>
      <c r="Q36" s="8"/>
      <c r="R36" s="8"/>
      <c r="S36" s="8"/>
      <c r="T36" s="8"/>
      <c r="U36" s="8"/>
      <c r="V36" s="8"/>
      <c r="W36" s="8"/>
    </row>
    <row r="37" spans="1:23" ht="15.75">
      <c r="A37" s="172"/>
      <c r="B37" s="172"/>
      <c r="C37" s="172"/>
      <c r="D37" s="172"/>
      <c r="E37" s="172"/>
      <c r="F37" s="172"/>
      <c r="G37" s="172"/>
      <c r="H37" s="170"/>
      <c r="I37" s="8"/>
      <c r="J37" s="8"/>
      <c r="K37" s="98"/>
      <c r="L37" s="98"/>
      <c r="M37" s="98"/>
      <c r="N37" s="8"/>
      <c r="O37" s="8"/>
      <c r="P37" s="8"/>
      <c r="Q37" s="8"/>
      <c r="R37" s="8"/>
      <c r="S37" s="8"/>
      <c r="T37" s="8"/>
      <c r="U37" s="8"/>
      <c r="V37" s="8"/>
      <c r="W37" s="8"/>
    </row>
    <row r="38" spans="1:23" ht="15.75">
      <c r="A38" s="173"/>
      <c r="B38" s="173"/>
      <c r="C38" s="175"/>
      <c r="D38" s="173"/>
      <c r="E38" s="173"/>
      <c r="F38" s="173"/>
      <c r="G38" s="175"/>
      <c r="H38" s="170"/>
      <c r="I38" s="8"/>
      <c r="J38" s="8"/>
      <c r="K38" s="98"/>
      <c r="L38" s="98"/>
      <c r="M38" s="98"/>
      <c r="N38" s="8"/>
      <c r="O38" s="8"/>
      <c r="P38" s="8"/>
      <c r="Q38" s="8"/>
      <c r="R38" s="8"/>
      <c r="S38" s="8"/>
      <c r="T38" s="8"/>
      <c r="U38" s="8"/>
      <c r="V38" s="8"/>
      <c r="W38" s="8"/>
    </row>
    <row r="39" spans="1:23" ht="15.75">
      <c r="A39" s="169"/>
      <c r="B39" s="169"/>
      <c r="C39" s="169"/>
      <c r="D39" s="169"/>
      <c r="E39" s="169"/>
      <c r="F39" s="169"/>
      <c r="G39" s="169"/>
      <c r="H39" s="170"/>
      <c r="I39" s="171"/>
      <c r="J39" s="171"/>
      <c r="K39" s="113"/>
      <c r="L39" s="113"/>
      <c r="M39" s="114"/>
      <c r="N39" s="8"/>
      <c r="O39" s="8"/>
      <c r="P39" s="8"/>
      <c r="Q39" s="8"/>
      <c r="R39" s="8"/>
      <c r="S39" s="8"/>
      <c r="T39" s="8"/>
      <c r="U39" s="8"/>
      <c r="V39" s="8"/>
      <c r="W39" s="8"/>
    </row>
    <row r="40" spans="1:23" ht="15.75">
      <c r="A40" s="172"/>
      <c r="B40" s="172"/>
      <c r="C40" s="172"/>
      <c r="D40" s="172"/>
      <c r="E40" s="172"/>
      <c r="F40" s="172"/>
      <c r="G40" s="172"/>
      <c r="H40" s="170"/>
      <c r="I40" s="8"/>
      <c r="J40" s="8"/>
      <c r="K40" s="98"/>
      <c r="L40" s="98"/>
      <c r="M40" s="98"/>
      <c r="N40" s="8"/>
      <c r="O40" s="8"/>
      <c r="P40" s="8"/>
      <c r="Q40" s="8"/>
      <c r="R40" s="8"/>
      <c r="S40" s="8"/>
      <c r="T40" s="8"/>
      <c r="U40" s="8"/>
      <c r="V40" s="8"/>
      <c r="W40" s="8"/>
    </row>
    <row r="41" spans="1:23" ht="15.75">
      <c r="A41" s="176"/>
      <c r="B41" s="176"/>
      <c r="C41" s="176"/>
      <c r="D41" s="176"/>
      <c r="E41" s="176"/>
      <c r="F41" s="176"/>
      <c r="G41" s="177"/>
      <c r="H41" s="170"/>
      <c r="I41" s="8"/>
      <c r="J41" s="8"/>
      <c r="K41" s="98"/>
      <c r="L41" s="98"/>
      <c r="M41" s="98"/>
      <c r="N41" s="8"/>
      <c r="O41" s="8"/>
      <c r="P41" s="8"/>
      <c r="Q41" s="8"/>
      <c r="R41" s="8"/>
      <c r="S41" s="8"/>
      <c r="T41" s="8"/>
      <c r="U41" s="8"/>
      <c r="V41" s="8"/>
      <c r="W41" s="8"/>
    </row>
    <row r="42" spans="1:23" ht="15.75">
      <c r="A42" s="169"/>
      <c r="B42" s="169"/>
      <c r="C42" s="169"/>
      <c r="D42" s="169"/>
      <c r="E42" s="169"/>
      <c r="F42" s="169"/>
      <c r="G42" s="169"/>
      <c r="H42" s="170"/>
      <c r="I42" s="171"/>
      <c r="J42" s="171"/>
      <c r="K42" s="113"/>
      <c r="L42" s="113"/>
      <c r="M42" s="114"/>
      <c r="N42" s="8"/>
      <c r="O42" s="8"/>
      <c r="P42" s="8"/>
      <c r="Q42" s="8"/>
      <c r="R42" s="8"/>
      <c r="S42" s="8"/>
      <c r="T42" s="8"/>
      <c r="U42" s="8"/>
      <c r="V42" s="8"/>
      <c r="W42" s="8"/>
    </row>
    <row r="43" spans="1:23" ht="15.75">
      <c r="A43" s="172"/>
      <c r="B43" s="172"/>
      <c r="C43" s="172"/>
      <c r="D43" s="172"/>
      <c r="E43" s="172"/>
      <c r="F43" s="172"/>
      <c r="G43" s="172"/>
      <c r="H43" s="170"/>
      <c r="I43" s="8"/>
      <c r="J43" s="8"/>
      <c r="K43" s="98"/>
      <c r="L43" s="98"/>
      <c r="M43" s="98"/>
      <c r="N43" s="8"/>
      <c r="O43" s="8"/>
      <c r="P43" s="8"/>
      <c r="Q43" s="8"/>
      <c r="R43" s="8"/>
      <c r="S43" s="8"/>
      <c r="T43" s="8"/>
      <c r="U43" s="8"/>
      <c r="V43" s="8"/>
      <c r="W43" s="8"/>
    </row>
    <row r="44" spans="1:23" ht="15.75">
      <c r="A44" s="173"/>
      <c r="B44" s="173"/>
      <c r="C44" s="175"/>
      <c r="D44" s="173"/>
      <c r="E44" s="175"/>
      <c r="F44" s="173"/>
      <c r="G44" s="175"/>
      <c r="H44" s="170"/>
      <c r="I44" s="8"/>
      <c r="J44" s="8"/>
      <c r="K44" s="98"/>
      <c r="L44" s="98"/>
      <c r="M44" s="98"/>
      <c r="N44" s="8"/>
      <c r="O44" s="8"/>
      <c r="P44" s="8"/>
      <c r="Q44" s="8"/>
      <c r="R44" s="8"/>
      <c r="S44" s="8"/>
      <c r="T44" s="8"/>
      <c r="U44" s="8"/>
      <c r="V44" s="8"/>
      <c r="W44" s="8"/>
    </row>
    <row r="45" spans="1:23" ht="15.75">
      <c r="A45" s="169"/>
      <c r="B45" s="169"/>
      <c r="C45" s="169"/>
      <c r="D45" s="169"/>
      <c r="E45" s="169"/>
      <c r="F45" s="169"/>
      <c r="G45" s="169"/>
      <c r="H45" s="170"/>
      <c r="I45" s="171"/>
      <c r="J45" s="171"/>
      <c r="K45" s="113"/>
      <c r="L45" s="113"/>
      <c r="M45" s="114"/>
      <c r="N45" s="8"/>
      <c r="O45" s="8"/>
      <c r="P45" s="8"/>
      <c r="Q45" s="8"/>
      <c r="R45" s="8"/>
      <c r="S45" s="8"/>
      <c r="T45" s="8"/>
      <c r="U45" s="8"/>
      <c r="V45" s="8"/>
      <c r="W45" s="8"/>
    </row>
    <row r="46" spans="1:23" ht="15.75">
      <c r="A46" s="172"/>
      <c r="B46" s="172"/>
      <c r="C46" s="172"/>
      <c r="D46" s="172"/>
      <c r="E46" s="172"/>
      <c r="F46" s="172"/>
      <c r="G46" s="172"/>
      <c r="H46" s="170"/>
      <c r="I46" s="8"/>
      <c r="J46" s="8"/>
      <c r="K46" s="98"/>
      <c r="L46" s="98"/>
      <c r="M46" s="98"/>
      <c r="N46" s="8"/>
      <c r="O46" s="8"/>
      <c r="P46" s="8"/>
      <c r="Q46" s="8"/>
      <c r="R46" s="8"/>
      <c r="S46" s="8"/>
      <c r="T46" s="8"/>
      <c r="U46" s="8"/>
      <c r="V46" s="8"/>
      <c r="W46" s="8"/>
    </row>
    <row r="47" spans="1:23" ht="15.75">
      <c r="A47" s="173"/>
      <c r="B47" s="173"/>
      <c r="C47" s="175"/>
      <c r="D47" s="173"/>
      <c r="E47" s="175"/>
      <c r="F47" s="173"/>
      <c r="G47" s="175"/>
      <c r="H47" s="170"/>
      <c r="I47" s="8"/>
      <c r="J47" s="8"/>
      <c r="K47" s="98"/>
      <c r="L47" s="98"/>
      <c r="M47" s="98"/>
      <c r="N47" s="8"/>
      <c r="O47" s="8"/>
      <c r="P47" s="8"/>
      <c r="Q47" s="8"/>
      <c r="R47" s="8"/>
      <c r="S47" s="8"/>
      <c r="T47" s="8"/>
      <c r="U47" s="8"/>
      <c r="V47" s="8"/>
      <c r="W47" s="8"/>
    </row>
    <row r="48" spans="1:23" ht="15.75">
      <c r="A48" s="169"/>
      <c r="B48" s="169"/>
      <c r="C48" s="169"/>
      <c r="D48" s="169"/>
      <c r="E48" s="169"/>
      <c r="F48" s="169"/>
      <c r="G48" s="169"/>
      <c r="H48" s="170"/>
      <c r="I48" s="171"/>
      <c r="J48" s="171"/>
      <c r="K48" s="113"/>
      <c r="L48" s="113"/>
      <c r="M48" s="114"/>
      <c r="N48" s="8"/>
      <c r="O48" s="8"/>
      <c r="P48" s="8"/>
      <c r="Q48" s="8"/>
      <c r="R48" s="8"/>
      <c r="S48" s="8"/>
      <c r="T48" s="8"/>
      <c r="U48" s="8"/>
      <c r="V48" s="8"/>
      <c r="W48" s="8"/>
    </row>
    <row r="49" spans="1:23">
      <c r="A49" s="8"/>
      <c r="B49" s="8"/>
      <c r="C49" s="8"/>
      <c r="D49" s="8"/>
      <c r="E49" s="8"/>
      <c r="F49" s="8"/>
      <c r="G49" s="8"/>
      <c r="H49" s="8"/>
      <c r="I49" s="8"/>
      <c r="J49" s="8"/>
      <c r="K49" s="98"/>
      <c r="L49" s="98"/>
      <c r="M49" s="98"/>
      <c r="N49" s="8"/>
      <c r="O49" s="8"/>
      <c r="P49" s="8"/>
      <c r="Q49" s="8"/>
      <c r="R49" s="8"/>
      <c r="S49" s="8"/>
      <c r="T49" s="8"/>
      <c r="U49" s="8"/>
      <c r="V49" s="8"/>
      <c r="W49" s="8"/>
    </row>
    <row r="50" spans="1:23">
      <c r="A50" s="8"/>
      <c r="B50" s="8"/>
      <c r="C50" s="8"/>
      <c r="D50" s="8"/>
      <c r="E50" s="8"/>
      <c r="F50" s="8"/>
      <c r="G50" s="8"/>
      <c r="H50" s="8"/>
      <c r="I50" s="8"/>
      <c r="J50" s="8"/>
      <c r="K50" s="98"/>
      <c r="L50" s="98"/>
      <c r="M50" s="98"/>
      <c r="N50" s="8"/>
      <c r="O50" s="8"/>
      <c r="P50" s="8"/>
      <c r="Q50" s="8"/>
      <c r="R50" s="8"/>
      <c r="S50" s="8"/>
      <c r="T50" s="8"/>
      <c r="U50" s="8"/>
      <c r="V50" s="8"/>
      <c r="W50" s="8"/>
    </row>
    <row r="51" spans="1:23">
      <c r="A51" s="8"/>
      <c r="B51" s="8"/>
      <c r="C51" s="8"/>
      <c r="D51" s="8"/>
      <c r="E51" s="8"/>
      <c r="F51" s="8"/>
      <c r="G51" s="8"/>
      <c r="H51" s="8"/>
      <c r="I51" s="171"/>
      <c r="J51" s="171"/>
      <c r="K51" s="113"/>
      <c r="L51" s="113"/>
      <c r="M51" s="114"/>
      <c r="N51" s="8"/>
      <c r="O51" s="8"/>
      <c r="P51" s="8"/>
      <c r="Q51" s="8"/>
      <c r="R51" s="8"/>
      <c r="S51" s="8"/>
      <c r="T51" s="8"/>
      <c r="U51" s="8"/>
      <c r="V51" s="8"/>
      <c r="W51" s="8"/>
    </row>
    <row r="52" spans="1:23">
      <c r="A52" s="8"/>
      <c r="B52" s="8"/>
      <c r="C52" s="8"/>
      <c r="D52" s="8"/>
      <c r="E52" s="8"/>
      <c r="F52" s="8"/>
      <c r="G52" s="8"/>
      <c r="H52" s="8"/>
      <c r="I52" s="8"/>
      <c r="J52" s="8"/>
      <c r="K52" s="98"/>
      <c r="L52" s="98"/>
      <c r="M52" s="98"/>
      <c r="N52" s="8"/>
      <c r="O52" s="8"/>
      <c r="P52" s="8" t="s">
        <v>25</v>
      </c>
      <c r="Q52" s="8"/>
      <c r="R52" s="8"/>
      <c r="S52" s="8"/>
      <c r="T52" s="8"/>
      <c r="U52" s="8"/>
      <c r="V52" s="8"/>
      <c r="W52" s="8"/>
    </row>
    <row r="53" spans="1:23">
      <c r="A53" s="178"/>
      <c r="B53" s="178"/>
      <c r="C53" s="179"/>
      <c r="D53" s="178"/>
      <c r="E53" s="179"/>
      <c r="F53" s="178"/>
      <c r="G53" s="178"/>
      <c r="H53" s="180"/>
      <c r="I53" s="8"/>
      <c r="J53" s="8"/>
      <c r="K53" s="98"/>
      <c r="L53" s="98"/>
      <c r="M53" s="98"/>
      <c r="N53" s="8"/>
      <c r="O53" s="8"/>
      <c r="P53" s="8"/>
      <c r="Q53" s="8"/>
      <c r="R53" s="8"/>
      <c r="S53" s="8"/>
      <c r="T53" s="8"/>
      <c r="U53" s="8"/>
      <c r="V53" s="8"/>
      <c r="W53" s="8"/>
    </row>
    <row r="54" spans="1:23">
      <c r="A54" s="181"/>
      <c r="B54" s="179"/>
      <c r="C54" s="179"/>
      <c r="D54" s="178"/>
      <c r="E54" s="179"/>
      <c r="F54" s="179"/>
      <c r="G54" s="179"/>
      <c r="H54" s="180"/>
      <c r="I54" s="8"/>
      <c r="J54" s="8"/>
      <c r="K54" s="98"/>
      <c r="L54" s="98"/>
      <c r="M54" s="98"/>
      <c r="N54" s="8"/>
      <c r="O54" s="8"/>
      <c r="P54" s="8"/>
      <c r="Q54" s="8"/>
      <c r="R54" s="8"/>
      <c r="S54" s="8"/>
      <c r="T54" s="8"/>
      <c r="U54" s="8"/>
      <c r="V54" s="8"/>
      <c r="W54" s="8"/>
    </row>
    <row r="55" spans="1:23">
      <c r="A55" s="182"/>
      <c r="B55" s="183"/>
      <c r="C55" s="183"/>
      <c r="D55" s="183"/>
      <c r="E55" s="183"/>
      <c r="F55" s="183"/>
      <c r="G55" s="183"/>
      <c r="H55" s="180"/>
      <c r="I55" s="8"/>
      <c r="J55" s="8"/>
      <c r="K55" s="98"/>
      <c r="L55" s="98"/>
      <c r="M55" s="98"/>
      <c r="N55" s="8"/>
      <c r="O55" s="8"/>
      <c r="P55" s="8"/>
      <c r="Q55" s="8"/>
      <c r="R55" s="8"/>
      <c r="S55" s="8"/>
      <c r="T55" s="8"/>
      <c r="U55" s="8"/>
      <c r="V55" s="8"/>
      <c r="W55" s="8"/>
    </row>
    <row r="56" spans="1:23">
      <c r="A56" s="178"/>
      <c r="B56" s="178"/>
      <c r="C56" s="179"/>
      <c r="D56" s="179"/>
      <c r="E56" s="179"/>
      <c r="F56" s="178"/>
      <c r="G56" s="179"/>
      <c r="H56" s="180"/>
      <c r="I56" s="8"/>
      <c r="J56" s="8"/>
      <c r="K56" s="98"/>
      <c r="L56" s="98"/>
      <c r="M56" s="98"/>
      <c r="N56" s="8"/>
      <c r="O56" s="8"/>
      <c r="P56" s="8"/>
      <c r="Q56" s="8"/>
      <c r="R56" s="8"/>
      <c r="S56" s="8"/>
      <c r="T56" s="8"/>
      <c r="U56" s="8"/>
      <c r="V56" s="8"/>
      <c r="W56" s="8"/>
    </row>
    <row r="57" spans="1:23">
      <c r="A57" s="181"/>
      <c r="B57" s="179"/>
      <c r="C57" s="179"/>
      <c r="D57" s="179"/>
      <c r="E57" s="179"/>
      <c r="F57" s="179"/>
      <c r="G57" s="179"/>
      <c r="H57" s="180"/>
      <c r="I57" s="8"/>
      <c r="J57" s="8"/>
      <c r="K57" s="98"/>
      <c r="L57" s="98"/>
      <c r="M57" s="98"/>
      <c r="N57" s="8"/>
      <c r="O57" s="8"/>
      <c r="P57" s="8"/>
      <c r="Q57" s="8"/>
      <c r="R57" s="8"/>
      <c r="S57" s="8"/>
      <c r="T57" s="8"/>
      <c r="U57" s="8"/>
      <c r="V57" s="8"/>
      <c r="W57" s="8"/>
    </row>
    <row r="58" spans="1:23">
      <c r="A58" s="182"/>
      <c r="B58" s="183"/>
      <c r="C58" s="183"/>
      <c r="D58" s="183"/>
      <c r="E58" s="183"/>
      <c r="F58" s="183"/>
      <c r="G58" s="183"/>
      <c r="H58" s="180"/>
      <c r="I58" s="8"/>
      <c r="J58" s="8"/>
      <c r="K58" s="98"/>
      <c r="L58" s="98"/>
      <c r="M58" s="98"/>
      <c r="N58" s="8"/>
      <c r="O58" s="8"/>
      <c r="P58" s="8"/>
      <c r="Q58" s="8"/>
      <c r="R58" s="8"/>
      <c r="S58" s="8"/>
      <c r="T58" s="8"/>
      <c r="U58" s="8"/>
      <c r="V58" s="8"/>
      <c r="W58" s="8"/>
    </row>
    <row r="59" spans="1:23">
      <c r="A59" s="178"/>
      <c r="B59" s="178"/>
      <c r="C59" s="179"/>
      <c r="D59" s="179"/>
      <c r="E59" s="179"/>
      <c r="F59" s="178"/>
      <c r="G59" s="179"/>
      <c r="H59" s="180"/>
      <c r="I59" s="8"/>
      <c r="J59" s="8"/>
      <c r="K59" s="98"/>
      <c r="L59" s="98"/>
      <c r="M59" s="98"/>
      <c r="N59" s="8"/>
      <c r="O59" s="8"/>
      <c r="P59" s="8"/>
      <c r="Q59" s="8"/>
      <c r="R59" s="8"/>
      <c r="S59" s="8"/>
      <c r="T59" s="8"/>
      <c r="U59" s="8"/>
      <c r="V59" s="8"/>
      <c r="W59" s="8"/>
    </row>
    <row r="60" spans="1:23">
      <c r="A60" s="181"/>
      <c r="B60" s="179"/>
      <c r="C60" s="179"/>
      <c r="D60" s="179"/>
      <c r="E60" s="179"/>
      <c r="F60" s="179"/>
      <c r="G60" s="179"/>
      <c r="H60" s="180"/>
      <c r="I60" s="8"/>
      <c r="J60" s="8"/>
      <c r="K60" s="98"/>
      <c r="L60" s="98"/>
      <c r="M60" s="98"/>
      <c r="N60" s="8"/>
      <c r="O60" s="8"/>
      <c r="P60" s="8"/>
      <c r="Q60" s="8"/>
      <c r="R60" s="8"/>
      <c r="S60" s="8"/>
      <c r="T60" s="8"/>
      <c r="U60" s="8"/>
      <c r="V60" s="8"/>
      <c r="W60" s="8"/>
    </row>
    <row r="61" spans="1:23">
      <c r="A61" s="181"/>
      <c r="B61" s="179"/>
      <c r="C61" s="179"/>
      <c r="D61" s="179"/>
      <c r="E61" s="179"/>
      <c r="F61" s="179"/>
      <c r="G61" s="179"/>
      <c r="H61" s="180"/>
      <c r="I61" s="8"/>
      <c r="J61" s="8"/>
      <c r="K61" s="98"/>
      <c r="L61" s="98"/>
      <c r="M61" s="98"/>
      <c r="N61" s="8"/>
      <c r="O61" s="8"/>
      <c r="P61" s="8"/>
      <c r="Q61" s="8"/>
      <c r="R61" s="8"/>
      <c r="S61" s="8"/>
      <c r="T61" s="8"/>
      <c r="U61" s="8"/>
      <c r="V61" s="8"/>
      <c r="W61" s="8"/>
    </row>
    <row r="62" spans="1:23" ht="15">
      <c r="A62" s="184"/>
      <c r="B62" s="184"/>
      <c r="C62" s="185"/>
      <c r="D62" s="184"/>
      <c r="E62" s="185"/>
      <c r="F62" s="184"/>
      <c r="G62" s="184"/>
      <c r="H62" s="180"/>
      <c r="I62" s="8"/>
      <c r="J62" s="8"/>
      <c r="K62" s="98"/>
      <c r="L62" s="98"/>
      <c r="M62" s="98"/>
      <c r="N62" s="8"/>
      <c r="O62" s="8"/>
      <c r="P62" s="8"/>
      <c r="Q62" s="8"/>
      <c r="R62" s="8"/>
      <c r="S62" s="8"/>
      <c r="T62" s="8"/>
      <c r="U62" s="8"/>
      <c r="V62" s="8"/>
      <c r="W62" s="8"/>
    </row>
    <row r="63" spans="1:23">
      <c r="A63" s="183"/>
      <c r="B63" s="183"/>
      <c r="C63" s="183"/>
      <c r="D63" s="183"/>
      <c r="E63" s="183"/>
      <c r="F63" s="183"/>
      <c r="G63" s="183"/>
      <c r="H63" s="180"/>
      <c r="I63" s="8"/>
      <c r="J63" s="8"/>
      <c r="K63" s="98"/>
      <c r="L63" s="98"/>
      <c r="M63" s="98"/>
      <c r="N63" s="8"/>
      <c r="O63" s="8"/>
      <c r="P63" s="8"/>
      <c r="Q63" s="8"/>
      <c r="R63" s="8"/>
      <c r="S63" s="8"/>
      <c r="T63" s="8"/>
      <c r="U63" s="8"/>
      <c r="V63" s="8"/>
      <c r="W63" s="8"/>
    </row>
    <row r="64" spans="1:23">
      <c r="A64" s="186"/>
      <c r="B64" s="186"/>
      <c r="C64" s="186"/>
      <c r="D64" s="179"/>
      <c r="E64" s="179"/>
      <c r="F64" s="186"/>
      <c r="G64" s="179"/>
      <c r="H64" s="180"/>
      <c r="I64" s="8"/>
      <c r="J64" s="8"/>
      <c r="K64" s="98"/>
      <c r="L64" s="98"/>
      <c r="M64" s="98"/>
      <c r="N64" s="8"/>
      <c r="O64" s="8"/>
      <c r="P64" s="8"/>
      <c r="Q64" s="8"/>
      <c r="R64" s="8"/>
      <c r="S64" s="8"/>
      <c r="T64" s="8"/>
      <c r="U64" s="8"/>
      <c r="V64" s="8"/>
      <c r="W64" s="8"/>
    </row>
    <row r="65" spans="1:28">
      <c r="A65" s="187"/>
      <c r="B65" s="179"/>
      <c r="C65" s="186"/>
      <c r="D65" s="179"/>
      <c r="E65" s="179"/>
      <c r="F65" s="179"/>
      <c r="G65" s="179"/>
      <c r="H65" s="180"/>
      <c r="I65" s="8"/>
      <c r="J65" s="8"/>
      <c r="K65" s="98"/>
      <c r="L65" s="98"/>
      <c r="M65" s="98"/>
      <c r="N65" s="8"/>
      <c r="O65" s="8"/>
      <c r="P65" s="8"/>
      <c r="Q65" s="8"/>
      <c r="R65" s="8"/>
      <c r="S65" s="8"/>
      <c r="T65" s="8"/>
      <c r="U65" s="8"/>
      <c r="V65" s="8"/>
      <c r="W65" s="8"/>
    </row>
    <row r="66" spans="1:28">
      <c r="A66" s="183"/>
      <c r="B66" s="183"/>
      <c r="C66" s="183"/>
      <c r="D66" s="183"/>
      <c r="E66" s="183"/>
      <c r="F66" s="183"/>
      <c r="G66" s="183"/>
      <c r="H66" s="180"/>
      <c r="I66" s="8"/>
      <c r="J66" s="8"/>
      <c r="K66" s="98"/>
      <c r="L66" s="98"/>
      <c r="M66" s="98"/>
      <c r="N66" s="8"/>
      <c r="O66" s="8"/>
      <c r="P66" s="8"/>
      <c r="Q66" s="8"/>
      <c r="R66" s="8"/>
      <c r="S66" s="8"/>
      <c r="T66" s="8"/>
      <c r="U66" s="8"/>
      <c r="V66" s="8"/>
      <c r="W66" s="8"/>
    </row>
    <row r="67" spans="1:28">
      <c r="A67" s="186"/>
      <c r="B67" s="186"/>
      <c r="C67" s="186"/>
      <c r="D67" s="179"/>
      <c r="E67" s="179"/>
      <c r="F67" s="186"/>
      <c r="G67" s="179"/>
      <c r="H67" s="180"/>
      <c r="I67" s="8"/>
      <c r="J67" s="8"/>
      <c r="K67" s="98"/>
      <c r="L67" s="98"/>
      <c r="M67" s="98"/>
      <c r="N67" s="8"/>
      <c r="O67" s="8"/>
      <c r="P67" s="8"/>
      <c r="Q67" s="8"/>
      <c r="R67" s="8"/>
      <c r="S67" s="8"/>
      <c r="T67" s="8"/>
      <c r="U67" s="8"/>
      <c r="V67" s="8"/>
      <c r="W67" s="8"/>
    </row>
    <row r="68" spans="1:28">
      <c r="A68" s="187"/>
      <c r="B68" s="186"/>
      <c r="C68" s="186"/>
      <c r="D68" s="179"/>
      <c r="E68" s="179"/>
      <c r="F68" s="179"/>
      <c r="G68" s="179"/>
      <c r="H68" s="180"/>
      <c r="I68" s="8"/>
      <c r="J68" s="8"/>
      <c r="K68" s="98"/>
      <c r="L68" s="98"/>
      <c r="M68" s="98"/>
      <c r="N68" s="8"/>
      <c r="O68" s="8"/>
      <c r="P68" s="8"/>
      <c r="Q68" s="8"/>
      <c r="R68" s="8"/>
      <c r="S68" s="8"/>
      <c r="T68" s="8"/>
      <c r="U68" s="8"/>
      <c r="V68" s="8"/>
      <c r="W68" s="8"/>
    </row>
    <row r="69" spans="1:28">
      <c r="A69" s="183"/>
      <c r="B69" s="183"/>
      <c r="C69" s="183"/>
      <c r="D69" s="183"/>
      <c r="E69" s="183"/>
      <c r="F69" s="183"/>
      <c r="G69" s="183"/>
      <c r="H69" s="180"/>
      <c r="I69" s="8"/>
      <c r="J69" s="8"/>
      <c r="K69" s="98"/>
      <c r="L69" s="98"/>
      <c r="M69" s="98"/>
      <c r="N69" s="8"/>
      <c r="O69" s="8"/>
      <c r="P69" s="8"/>
      <c r="Q69" s="8"/>
      <c r="R69" s="8"/>
      <c r="S69" s="8"/>
      <c r="T69" s="8"/>
      <c r="U69" s="8"/>
      <c r="V69" s="8"/>
      <c r="W69" s="8"/>
    </row>
    <row r="70" spans="1:28">
      <c r="A70" s="200"/>
      <c r="B70" s="200"/>
      <c r="C70" s="200"/>
      <c r="D70" s="200"/>
      <c r="E70" s="200"/>
      <c r="F70" s="200"/>
      <c r="G70" s="200"/>
      <c r="H70" s="201"/>
      <c r="I70" s="200"/>
      <c r="J70" s="200"/>
      <c r="K70" s="200"/>
      <c r="L70" s="200"/>
      <c r="M70" s="200"/>
      <c r="N70" s="202"/>
      <c r="O70" s="200"/>
      <c r="P70" s="203" t="s">
        <v>41</v>
      </c>
      <c r="Q70" s="200"/>
      <c r="R70" s="5"/>
      <c r="S70" s="5"/>
      <c r="T70" s="5"/>
      <c r="U70" s="5"/>
      <c r="V70" s="5"/>
      <c r="W70" s="5"/>
      <c r="X70" s="20"/>
      <c r="Y70" s="23"/>
      <c r="AB70" s="20"/>
    </row>
    <row r="71" spans="1:28" ht="25.5">
      <c r="A71" s="91" t="s">
        <v>77</v>
      </c>
      <c r="B71" s="91"/>
      <c r="C71" s="91"/>
      <c r="D71" s="91"/>
      <c r="E71" s="91"/>
      <c r="F71" s="91"/>
      <c r="G71" s="91"/>
      <c r="H71" s="204"/>
      <c r="I71" s="91"/>
      <c r="J71" s="91"/>
      <c r="K71" s="91"/>
      <c r="L71" s="91"/>
      <c r="M71" s="91"/>
      <c r="N71" s="91"/>
      <c r="O71" s="205" t="s">
        <v>78</v>
      </c>
      <c r="P71" s="205">
        <v>0</v>
      </c>
      <c r="Q71" s="91"/>
      <c r="R71" s="188"/>
      <c r="S71" s="188"/>
      <c r="T71" s="188"/>
      <c r="U71" s="188"/>
      <c r="V71" s="188"/>
      <c r="W71" s="188"/>
      <c r="X71" s="23"/>
      <c r="AB71" s="20"/>
    </row>
    <row r="72" spans="1:28">
      <c r="A72" s="91">
        <f>COUNTIF(A10:G10,"0")</f>
        <v>0</v>
      </c>
      <c r="B72" s="91">
        <f>COUNTIF(A13:G13,"0")</f>
        <v>0</v>
      </c>
      <c r="C72" s="91">
        <f>COUNTIF(A16:G16,"0")</f>
        <v>0</v>
      </c>
      <c r="D72" s="91">
        <f>COUNTIF(A19:G19,"0")</f>
        <v>0</v>
      </c>
      <c r="E72" s="91">
        <f>COUNTIF(A22:G22,"0")</f>
        <v>0</v>
      </c>
      <c r="F72" s="91">
        <f>COUNTIF(A25:G25,"0")</f>
        <v>0</v>
      </c>
      <c r="G72" s="91"/>
      <c r="H72" s="91"/>
      <c r="I72" s="91"/>
      <c r="J72" s="91"/>
      <c r="K72" s="91"/>
      <c r="L72" s="91"/>
      <c r="M72" s="91"/>
      <c r="N72" s="91"/>
      <c r="O72" s="204">
        <f>SUM(A72:N72)</f>
        <v>0</v>
      </c>
      <c r="P72" s="206">
        <f>O72/30</f>
        <v>0</v>
      </c>
      <c r="Q72" s="91"/>
      <c r="R72" s="188"/>
      <c r="S72" s="188"/>
      <c r="T72" s="188"/>
      <c r="U72" s="188"/>
      <c r="V72" s="188"/>
      <c r="W72" s="188"/>
      <c r="X72" s="23"/>
      <c r="AB72" s="20"/>
    </row>
    <row r="73" spans="1:28" ht="25.5">
      <c r="A73" s="91" t="s">
        <v>26</v>
      </c>
      <c r="B73" s="91"/>
      <c r="C73" s="91"/>
      <c r="D73" s="91"/>
      <c r="E73" s="91"/>
      <c r="F73" s="91"/>
      <c r="G73" s="91"/>
      <c r="H73" s="91"/>
      <c r="I73" s="91"/>
      <c r="J73" s="91"/>
      <c r="K73" s="91"/>
      <c r="L73" s="91"/>
      <c r="M73" s="91"/>
      <c r="N73" s="91"/>
      <c r="O73" s="205" t="s">
        <v>37</v>
      </c>
      <c r="P73" s="204">
        <v>1</v>
      </c>
      <c r="Q73" s="91"/>
      <c r="R73" s="188"/>
      <c r="S73" s="188"/>
      <c r="T73" s="188"/>
      <c r="U73" s="188"/>
      <c r="V73" s="188"/>
      <c r="W73" s="188"/>
      <c r="X73" s="23"/>
      <c r="Y73" s="26"/>
      <c r="Z73" s="26"/>
      <c r="AB73" s="20"/>
    </row>
    <row r="74" spans="1:28">
      <c r="A74" s="91">
        <f>COUNTIF(A10:G10,"1")</f>
        <v>0</v>
      </c>
      <c r="B74" s="91">
        <f>COUNTIF(A13:G13,"1")</f>
        <v>0</v>
      </c>
      <c r="C74" s="91">
        <f>COUNTIF(A16:G16,"1")</f>
        <v>0</v>
      </c>
      <c r="D74" s="91">
        <f>COUNTIF(A19:G19,"1")</f>
        <v>0</v>
      </c>
      <c r="E74" s="91">
        <f>COUNTIF(A22:G22,"1")</f>
        <v>0</v>
      </c>
      <c r="F74" s="91">
        <f>COUNTIF(A25:G25,"1")</f>
        <v>0</v>
      </c>
      <c r="G74" s="91"/>
      <c r="H74" s="91"/>
      <c r="I74" s="91"/>
      <c r="J74" s="91"/>
      <c r="K74" s="91"/>
      <c r="L74" s="91"/>
      <c r="M74" s="91"/>
      <c r="N74" s="91"/>
      <c r="O74" s="204">
        <f>SUM(A74:N74)</f>
        <v>0</v>
      </c>
      <c r="P74" s="206">
        <f>O74/30</f>
        <v>0</v>
      </c>
      <c r="Q74" s="91"/>
      <c r="R74" s="188"/>
      <c r="S74" s="188"/>
      <c r="T74" s="188"/>
      <c r="U74" s="188"/>
      <c r="V74" s="188"/>
      <c r="W74" s="188"/>
      <c r="X74" s="23"/>
      <c r="Y74" s="25"/>
      <c r="Z74" s="27"/>
      <c r="AB74" s="20"/>
    </row>
    <row r="75" spans="1:28" ht="25.5">
      <c r="A75" s="91" t="s">
        <v>27</v>
      </c>
      <c r="B75" s="91"/>
      <c r="C75" s="91"/>
      <c r="D75" s="91"/>
      <c r="E75" s="91"/>
      <c r="F75" s="91"/>
      <c r="G75" s="91"/>
      <c r="H75" s="91"/>
      <c r="I75" s="91"/>
      <c r="J75" s="91"/>
      <c r="K75" s="91"/>
      <c r="L75" s="91"/>
      <c r="M75" s="91"/>
      <c r="N75" s="91"/>
      <c r="O75" s="205" t="s">
        <v>38</v>
      </c>
      <c r="P75" s="205">
        <v>2</v>
      </c>
      <c r="Q75" s="91"/>
      <c r="R75" s="188"/>
      <c r="S75" s="188"/>
      <c r="T75" s="188"/>
      <c r="U75" s="188"/>
      <c r="V75" s="188"/>
      <c r="W75" s="188"/>
      <c r="X75" s="23"/>
      <c r="Y75" s="26"/>
      <c r="Z75" s="26"/>
      <c r="AB75" s="20"/>
    </row>
    <row r="76" spans="1:28">
      <c r="A76" s="91">
        <f>COUNTIF(A10:G10,"2")</f>
        <v>0</v>
      </c>
      <c r="B76" s="91">
        <f>COUNTIF(A13:G13,"2")</f>
        <v>0</v>
      </c>
      <c r="C76" s="91">
        <f>COUNTIF(A16:G16,"2")</f>
        <v>0</v>
      </c>
      <c r="D76" s="91">
        <f>COUNTIF(A19:G19,"2")</f>
        <v>0</v>
      </c>
      <c r="E76" s="91">
        <f>COUNTIF(A22:G22,"2")</f>
        <v>0</v>
      </c>
      <c r="F76" s="91">
        <f>COUNTIF(A25:G25,"2")</f>
        <v>0</v>
      </c>
      <c r="G76" s="91"/>
      <c r="H76" s="91"/>
      <c r="I76" s="91"/>
      <c r="J76" s="91"/>
      <c r="K76" s="91"/>
      <c r="L76" s="91"/>
      <c r="M76" s="91"/>
      <c r="N76" s="91"/>
      <c r="O76" s="204">
        <f>SUM(A76:N76)</f>
        <v>0</v>
      </c>
      <c r="P76" s="206">
        <f>O76/30</f>
        <v>0</v>
      </c>
      <c r="Q76" s="91"/>
      <c r="R76" s="188"/>
      <c r="S76" s="188"/>
      <c r="T76" s="188"/>
      <c r="U76" s="188"/>
      <c r="V76" s="188"/>
      <c r="W76" s="188"/>
      <c r="X76" s="23"/>
      <c r="Y76" s="25"/>
      <c r="Z76" s="27"/>
      <c r="AB76" s="20"/>
    </row>
    <row r="77" spans="1:28" ht="25.5">
      <c r="A77" s="91" t="s">
        <v>28</v>
      </c>
      <c r="B77" s="91"/>
      <c r="C77" s="91"/>
      <c r="D77" s="91"/>
      <c r="E77" s="91"/>
      <c r="F77" s="91"/>
      <c r="G77" s="91"/>
      <c r="H77" s="91"/>
      <c r="I77" s="91"/>
      <c r="J77" s="91"/>
      <c r="K77" s="91"/>
      <c r="L77" s="91"/>
      <c r="M77" s="91"/>
      <c r="N77" s="91"/>
      <c r="O77" s="205" t="s">
        <v>39</v>
      </c>
      <c r="P77" s="205">
        <v>3</v>
      </c>
      <c r="Q77" s="91"/>
      <c r="R77" s="188"/>
      <c r="S77" s="188"/>
      <c r="T77" s="188"/>
      <c r="U77" s="188"/>
      <c r="V77" s="188"/>
      <c r="W77" s="188"/>
      <c r="X77" s="23"/>
      <c r="Y77" s="26"/>
      <c r="Z77" s="26"/>
      <c r="AB77" s="20"/>
    </row>
    <row r="78" spans="1:28">
      <c r="A78" s="91">
        <f>COUNTIF(A10:G10,"3")</f>
        <v>0</v>
      </c>
      <c r="B78" s="91">
        <f>COUNTIF(A13:G13,"3")</f>
        <v>0</v>
      </c>
      <c r="C78" s="91">
        <f>COUNTIF(A16:G16,"3")</f>
        <v>0</v>
      </c>
      <c r="D78" s="91">
        <f>COUNTIF(A19:G19,"3")</f>
        <v>0</v>
      </c>
      <c r="E78" s="91">
        <f>COUNTIF(A22:G22,"3")</f>
        <v>0</v>
      </c>
      <c r="F78" s="91">
        <f>COUNTIF(A25:G25,"3")</f>
        <v>0</v>
      </c>
      <c r="G78" s="91"/>
      <c r="H78" s="91"/>
      <c r="I78" s="91"/>
      <c r="J78" s="91"/>
      <c r="K78" s="91"/>
      <c r="L78" s="91"/>
      <c r="M78" s="91"/>
      <c r="N78" s="91"/>
      <c r="O78" s="204">
        <f>SUM(A78:N78)</f>
        <v>0</v>
      </c>
      <c r="P78" s="206">
        <f>O78/30</f>
        <v>0</v>
      </c>
      <c r="Q78" s="91"/>
      <c r="R78" s="188"/>
      <c r="S78" s="188"/>
      <c r="T78" s="188"/>
      <c r="U78" s="188"/>
      <c r="V78" s="188"/>
      <c r="W78" s="188"/>
      <c r="X78" s="23"/>
      <c r="Y78" s="25"/>
      <c r="Z78" s="27"/>
      <c r="AB78" s="20"/>
    </row>
    <row r="79" spans="1:28" ht="25.5">
      <c r="A79" s="91" t="s">
        <v>29</v>
      </c>
      <c r="B79" s="91"/>
      <c r="C79" s="91"/>
      <c r="D79" s="91"/>
      <c r="E79" s="91"/>
      <c r="F79" s="91"/>
      <c r="G79" s="91"/>
      <c r="H79" s="91"/>
      <c r="I79" s="91"/>
      <c r="J79" s="91"/>
      <c r="K79" s="91"/>
      <c r="L79" s="91"/>
      <c r="M79" s="91"/>
      <c r="N79" s="91"/>
      <c r="O79" s="205" t="s">
        <v>40</v>
      </c>
      <c r="P79" s="205">
        <v>4</v>
      </c>
      <c r="Q79" s="91"/>
      <c r="R79" s="188"/>
      <c r="S79" s="188"/>
      <c r="T79" s="188"/>
      <c r="U79" s="188"/>
      <c r="V79" s="188"/>
      <c r="W79" s="188"/>
      <c r="X79" s="23"/>
      <c r="Y79" s="26"/>
      <c r="Z79" s="26"/>
      <c r="AB79" s="20"/>
    </row>
    <row r="80" spans="1:28">
      <c r="A80" s="91">
        <f>COUNTIF(A10:G10,"4")</f>
        <v>0</v>
      </c>
      <c r="B80" s="91">
        <f>COUNTIF(A13:G13,"4")</f>
        <v>0</v>
      </c>
      <c r="C80" s="91">
        <f>COUNTIF(A16:G16,"4")</f>
        <v>0</v>
      </c>
      <c r="D80" s="91">
        <f>COUNTIF(A19:G19,"4")</f>
        <v>0</v>
      </c>
      <c r="E80" s="91">
        <f>COUNTIF(A22:G22,"4")</f>
        <v>0</v>
      </c>
      <c r="F80" s="91">
        <f>COUNTIF(A25:G25,"4")</f>
        <v>0</v>
      </c>
      <c r="G80" s="91"/>
      <c r="H80" s="91"/>
      <c r="I80" s="91"/>
      <c r="J80" s="91"/>
      <c r="K80" s="91"/>
      <c r="L80" s="91"/>
      <c r="M80" s="91"/>
      <c r="N80" s="91"/>
      <c r="O80" s="204">
        <f>SUM(A80:N80)</f>
        <v>0</v>
      </c>
      <c r="P80" s="206">
        <f>O80/30</f>
        <v>0</v>
      </c>
      <c r="Q80" s="91"/>
      <c r="R80" s="188"/>
      <c r="S80" s="188"/>
      <c r="T80" s="188"/>
      <c r="U80" s="188"/>
      <c r="V80" s="188"/>
      <c r="W80" s="188"/>
      <c r="X80" s="23"/>
      <c r="Y80" s="25"/>
      <c r="Z80" s="27"/>
      <c r="AB80" s="20"/>
    </row>
    <row r="81" spans="1:28" ht="25.5">
      <c r="A81" s="91" t="s">
        <v>30</v>
      </c>
      <c r="B81" s="91"/>
      <c r="C81" s="91"/>
      <c r="D81" s="91"/>
      <c r="E81" s="91"/>
      <c r="F81" s="91"/>
      <c r="G81" s="91"/>
      <c r="H81" s="91"/>
      <c r="I81" s="91"/>
      <c r="J81" s="91"/>
      <c r="K81" s="91"/>
      <c r="L81" s="91"/>
      <c r="M81" s="91"/>
      <c r="N81" s="91"/>
      <c r="O81" s="205" t="s">
        <v>42</v>
      </c>
      <c r="P81" s="205">
        <v>5</v>
      </c>
      <c r="Q81" s="91"/>
      <c r="R81" s="188"/>
      <c r="S81" s="188"/>
      <c r="T81" s="188"/>
      <c r="U81" s="188"/>
      <c r="V81" s="188"/>
      <c r="W81" s="188"/>
      <c r="X81" s="23"/>
      <c r="Y81" s="26"/>
      <c r="Z81" s="26"/>
      <c r="AB81" s="20"/>
    </row>
    <row r="82" spans="1:28">
      <c r="A82" s="91">
        <f>COUNTIF(A10:G10,"5")</f>
        <v>0</v>
      </c>
      <c r="B82" s="91">
        <f>COUNTIF(A13:G13,"5")</f>
        <v>0</v>
      </c>
      <c r="C82" s="91">
        <f>COUNTIF(A16:G16,"5")</f>
        <v>0</v>
      </c>
      <c r="D82" s="91">
        <f>COUNTIF(A19:G19,"5")</f>
        <v>0</v>
      </c>
      <c r="E82" s="91">
        <f>COUNTIF(A22:G22,"5")</f>
        <v>0</v>
      </c>
      <c r="F82" s="91">
        <f>COUNTIF(A25:G25,"5")</f>
        <v>0</v>
      </c>
      <c r="G82" s="91"/>
      <c r="H82" s="91"/>
      <c r="I82" s="91"/>
      <c r="J82" s="91"/>
      <c r="K82" s="91"/>
      <c r="L82" s="91"/>
      <c r="M82" s="91"/>
      <c r="N82" s="91"/>
      <c r="O82" s="204">
        <f>SUM(A82:N82)</f>
        <v>0</v>
      </c>
      <c r="P82" s="206">
        <f>O82/30</f>
        <v>0</v>
      </c>
      <c r="Q82" s="91"/>
      <c r="R82" s="188"/>
      <c r="S82" s="188"/>
      <c r="T82" s="188"/>
      <c r="U82" s="188"/>
      <c r="V82" s="188"/>
      <c r="W82" s="188"/>
      <c r="X82" s="23"/>
      <c r="Y82" s="25"/>
      <c r="Z82" s="27"/>
      <c r="AB82" s="20"/>
    </row>
    <row r="83" spans="1:28" ht="25.5">
      <c r="A83" s="91" t="s">
        <v>31</v>
      </c>
      <c r="B83" s="91"/>
      <c r="C83" s="91"/>
      <c r="D83" s="91"/>
      <c r="E83" s="91"/>
      <c r="F83" s="91"/>
      <c r="G83" s="91"/>
      <c r="H83" s="91"/>
      <c r="I83" s="91"/>
      <c r="J83" s="91"/>
      <c r="K83" s="91"/>
      <c r="L83" s="91"/>
      <c r="M83" s="91"/>
      <c r="N83" s="91"/>
      <c r="O83" s="205" t="s">
        <v>43</v>
      </c>
      <c r="P83" s="205">
        <v>6</v>
      </c>
      <c r="Q83" s="91"/>
      <c r="R83" s="188"/>
      <c r="S83" s="188"/>
      <c r="T83" s="188"/>
      <c r="U83" s="188"/>
      <c r="V83" s="188"/>
      <c r="W83" s="188"/>
      <c r="X83" s="23"/>
      <c r="Y83" s="26"/>
      <c r="Z83" s="26"/>
      <c r="AB83" s="20"/>
    </row>
    <row r="84" spans="1:28">
      <c r="A84" s="91">
        <f>COUNTIF(A10:G10,"6")</f>
        <v>0</v>
      </c>
      <c r="B84" s="91">
        <f>COUNTIF(A13:G13,"6")</f>
        <v>0</v>
      </c>
      <c r="C84" s="91">
        <f>COUNTIF(A16:G16,"6")</f>
        <v>0</v>
      </c>
      <c r="D84" s="91">
        <f>COUNTIF(A19:G19,"6")</f>
        <v>0</v>
      </c>
      <c r="E84" s="91">
        <f>COUNTIF(A22:G22,"6")</f>
        <v>0</v>
      </c>
      <c r="F84" s="91">
        <f>COUNTIF(A25:G25,"6")</f>
        <v>0</v>
      </c>
      <c r="G84" s="91"/>
      <c r="H84" s="91"/>
      <c r="I84" s="91"/>
      <c r="J84" s="91"/>
      <c r="K84" s="91"/>
      <c r="L84" s="91"/>
      <c r="M84" s="91"/>
      <c r="N84" s="91"/>
      <c r="O84" s="204">
        <f>SUM(A84:N84)</f>
        <v>0</v>
      </c>
      <c r="P84" s="206">
        <f>O84/30</f>
        <v>0</v>
      </c>
      <c r="Q84" s="91"/>
      <c r="R84" s="188"/>
      <c r="S84" s="188"/>
      <c r="T84" s="188"/>
      <c r="U84" s="188"/>
      <c r="V84" s="188"/>
      <c r="W84" s="188"/>
      <c r="X84" s="23"/>
      <c r="Y84" s="25"/>
      <c r="Z84" s="27"/>
      <c r="AB84" s="20"/>
    </row>
    <row r="85" spans="1:28" ht="25.5">
      <c r="A85" s="91" t="s">
        <v>32</v>
      </c>
      <c r="B85" s="91"/>
      <c r="C85" s="91"/>
      <c r="D85" s="91"/>
      <c r="E85" s="91"/>
      <c r="F85" s="91"/>
      <c r="G85" s="91"/>
      <c r="H85" s="91"/>
      <c r="I85" s="91"/>
      <c r="J85" s="91"/>
      <c r="K85" s="91"/>
      <c r="L85" s="91"/>
      <c r="M85" s="91"/>
      <c r="N85" s="91"/>
      <c r="O85" s="205" t="s">
        <v>79</v>
      </c>
      <c r="P85" s="205">
        <v>7</v>
      </c>
      <c r="Q85" s="91"/>
      <c r="R85" s="188"/>
      <c r="S85" s="188"/>
      <c r="T85" s="188"/>
      <c r="U85" s="188"/>
      <c r="V85" s="188"/>
      <c r="W85" s="188"/>
      <c r="X85" s="23"/>
      <c r="Y85" s="26"/>
      <c r="Z85" s="26"/>
      <c r="AB85" s="20"/>
    </row>
    <row r="86" spans="1:28">
      <c r="A86" s="91">
        <f>COUNTIF(A10:G10,"7")</f>
        <v>0</v>
      </c>
      <c r="B86" s="91">
        <f>COUNTIF(A13:G13,"7")</f>
        <v>0</v>
      </c>
      <c r="C86" s="91">
        <f>COUNTIF(A16:G16,"7")</f>
        <v>0</v>
      </c>
      <c r="D86" s="91">
        <f>COUNTIF(A19:G19,"7")</f>
        <v>0</v>
      </c>
      <c r="E86" s="91">
        <f>COUNTIF(A22:G22,"7")</f>
        <v>0</v>
      </c>
      <c r="F86" s="91">
        <f>COUNTIF(A25:G25,"7")</f>
        <v>0</v>
      </c>
      <c r="G86" s="91"/>
      <c r="H86" s="91"/>
      <c r="I86" s="91"/>
      <c r="J86" s="91"/>
      <c r="K86" s="91"/>
      <c r="L86" s="91"/>
      <c r="M86" s="91"/>
      <c r="N86" s="91"/>
      <c r="O86" s="204">
        <f>SUM(A86:N86)</f>
        <v>0</v>
      </c>
      <c r="P86" s="206">
        <f>O86/30</f>
        <v>0</v>
      </c>
      <c r="Q86" s="91"/>
      <c r="R86" s="116"/>
      <c r="S86" s="116"/>
      <c r="T86" s="116"/>
      <c r="U86" s="23"/>
      <c r="V86" s="23"/>
      <c r="W86" s="23"/>
      <c r="X86" s="23"/>
      <c r="Y86" s="25"/>
      <c r="Z86" s="27"/>
      <c r="AB86" s="20"/>
    </row>
    <row r="87" spans="1:28" ht="25.5">
      <c r="A87" s="91" t="s">
        <v>33</v>
      </c>
      <c r="B87" s="91"/>
      <c r="C87" s="91"/>
      <c r="D87" s="91"/>
      <c r="E87" s="91"/>
      <c r="F87" s="91"/>
      <c r="G87" s="91"/>
      <c r="H87" s="91"/>
      <c r="I87" s="91"/>
      <c r="J87" s="91"/>
      <c r="K87" s="91"/>
      <c r="L87" s="91"/>
      <c r="M87" s="91"/>
      <c r="N87" s="91"/>
      <c r="O87" s="205" t="s">
        <v>80</v>
      </c>
      <c r="P87" s="205">
        <v>8</v>
      </c>
      <c r="Q87" s="91"/>
      <c r="R87" s="116"/>
      <c r="S87" s="116"/>
      <c r="T87" s="116"/>
      <c r="U87" s="23"/>
      <c r="V87" s="23"/>
      <c r="W87" s="23"/>
      <c r="X87" s="23"/>
      <c r="Y87" s="26"/>
      <c r="Z87" s="26"/>
      <c r="AB87" s="20"/>
    </row>
    <row r="88" spans="1:28">
      <c r="A88" s="91">
        <f>COUNTIF(A10:G10,"8")</f>
        <v>0</v>
      </c>
      <c r="B88" s="91">
        <f>COUNTIF(A13:G13,"8")</f>
        <v>0</v>
      </c>
      <c r="C88" s="91">
        <f>COUNTIF(A16:G16,"8")</f>
        <v>0</v>
      </c>
      <c r="D88" s="91">
        <f>COUNTIF(A19:G19,"8")</f>
        <v>0</v>
      </c>
      <c r="E88" s="91">
        <f>COUNTIF(A22:G22,"8")</f>
        <v>0</v>
      </c>
      <c r="F88" s="91">
        <f>COUNTIF(A25:G25,"8")</f>
        <v>0</v>
      </c>
      <c r="G88" s="91"/>
      <c r="H88" s="91"/>
      <c r="I88" s="91"/>
      <c r="J88" s="91"/>
      <c r="K88" s="91"/>
      <c r="L88" s="91"/>
      <c r="M88" s="91"/>
      <c r="N88" s="91"/>
      <c r="O88" s="204">
        <f>SUM(A88:N88)</f>
        <v>0</v>
      </c>
      <c r="P88" s="206">
        <f>O88/30</f>
        <v>0</v>
      </c>
      <c r="Q88" s="91"/>
      <c r="R88" s="116"/>
      <c r="S88" s="116"/>
      <c r="T88" s="116"/>
      <c r="U88" s="23"/>
      <c r="V88" s="23"/>
      <c r="W88" s="23"/>
      <c r="X88" s="23"/>
      <c r="Y88" s="25"/>
      <c r="Z88" s="27"/>
      <c r="AB88" s="20"/>
    </row>
    <row r="89" spans="1:28" ht="25.5">
      <c r="A89" s="91" t="s">
        <v>34</v>
      </c>
      <c r="B89" s="91"/>
      <c r="C89" s="91"/>
      <c r="D89" s="91"/>
      <c r="E89" s="91"/>
      <c r="F89" s="91"/>
      <c r="G89" s="91"/>
      <c r="H89" s="91"/>
      <c r="I89" s="91"/>
      <c r="J89" s="91"/>
      <c r="K89" s="91"/>
      <c r="L89" s="91"/>
      <c r="M89" s="91"/>
      <c r="N89" s="91"/>
      <c r="O89" s="205" t="s">
        <v>81</v>
      </c>
      <c r="P89" s="205">
        <v>9</v>
      </c>
      <c r="Q89" s="91"/>
      <c r="R89" s="116"/>
      <c r="S89" s="116"/>
      <c r="T89" s="116"/>
      <c r="U89" s="23"/>
      <c r="V89" s="23"/>
      <c r="W89" s="23"/>
      <c r="X89" s="23"/>
      <c r="Y89" s="26"/>
      <c r="Z89" s="26"/>
      <c r="AB89" s="20"/>
    </row>
    <row r="90" spans="1:28">
      <c r="A90" s="91">
        <f>COUNTIF(A10:G10,"9")</f>
        <v>0</v>
      </c>
      <c r="B90" s="91">
        <f>COUNTIF(A13:G13,"9")</f>
        <v>0</v>
      </c>
      <c r="C90" s="91">
        <f>COUNTIF(A16:G16,"9")</f>
        <v>0</v>
      </c>
      <c r="D90" s="91">
        <f>COUNTIF(A19:G19,"9")</f>
        <v>0</v>
      </c>
      <c r="E90" s="91">
        <f>COUNTIF(A22:G22,"9")</f>
        <v>0</v>
      </c>
      <c r="F90" s="91">
        <f>COUNTIF(A25:G25,"9")</f>
        <v>0</v>
      </c>
      <c r="G90" s="91"/>
      <c r="H90" s="91"/>
      <c r="I90" s="91"/>
      <c r="J90" s="91"/>
      <c r="K90" s="91"/>
      <c r="L90" s="91"/>
      <c r="M90" s="91"/>
      <c r="N90" s="91"/>
      <c r="O90" s="204">
        <f>SUM(A90:N90)</f>
        <v>0</v>
      </c>
      <c r="P90" s="206">
        <f>O90/30</f>
        <v>0</v>
      </c>
      <c r="Q90" s="91"/>
      <c r="R90" s="116"/>
      <c r="S90" s="116"/>
      <c r="T90" s="116"/>
      <c r="U90" s="23"/>
      <c r="V90" s="23"/>
      <c r="W90" s="23"/>
      <c r="X90" s="23"/>
      <c r="Y90" s="25"/>
      <c r="Z90" s="27"/>
      <c r="AB90" s="20"/>
    </row>
    <row r="91" spans="1:28" ht="25.5">
      <c r="A91" s="91" t="s">
        <v>35</v>
      </c>
      <c r="B91" s="91"/>
      <c r="C91" s="91"/>
      <c r="D91" s="91"/>
      <c r="E91" s="91"/>
      <c r="F91" s="91"/>
      <c r="G91" s="91"/>
      <c r="H91" s="91"/>
      <c r="I91" s="91"/>
      <c r="J91" s="91"/>
      <c r="K91" s="91"/>
      <c r="L91" s="91"/>
      <c r="M91" s="91"/>
      <c r="N91" s="91"/>
      <c r="O91" s="205" t="s">
        <v>82</v>
      </c>
      <c r="P91" s="205">
        <v>10</v>
      </c>
      <c r="Q91" s="91"/>
      <c r="R91" s="116"/>
      <c r="S91" s="116"/>
      <c r="T91" s="116"/>
      <c r="U91" s="23"/>
      <c r="V91" s="23"/>
      <c r="W91" s="23"/>
      <c r="X91" s="23"/>
      <c r="Y91" s="26"/>
      <c r="Z91" s="26"/>
      <c r="AB91" s="20"/>
    </row>
    <row r="92" spans="1:28">
      <c r="A92" s="91">
        <f>COUNTIF(A10:G10,"10")</f>
        <v>0</v>
      </c>
      <c r="B92" s="91">
        <f>COUNTIF(A13:G13,"10")</f>
        <v>0</v>
      </c>
      <c r="C92" s="91">
        <f>COUNTIF(A16:G16,"10")</f>
        <v>0</v>
      </c>
      <c r="D92" s="91">
        <f>COUNTIF(A19:G19,"10")</f>
        <v>0</v>
      </c>
      <c r="E92" s="91">
        <f>COUNTIF(A22:G22,"10")</f>
        <v>0</v>
      </c>
      <c r="F92" s="91">
        <f>COUNTIF(A25:G25,"10")</f>
        <v>0</v>
      </c>
      <c r="G92" s="91"/>
      <c r="H92" s="91"/>
      <c r="I92" s="91"/>
      <c r="J92" s="91"/>
      <c r="K92" s="91"/>
      <c r="L92" s="91"/>
      <c r="M92" s="91"/>
      <c r="N92" s="91"/>
      <c r="O92" s="204">
        <f>SUM(A92:N92)</f>
        <v>0</v>
      </c>
      <c r="P92" s="206">
        <f>O92/30</f>
        <v>0</v>
      </c>
      <c r="Q92" s="91"/>
      <c r="R92" s="116"/>
      <c r="S92" s="116"/>
      <c r="T92" s="116"/>
      <c r="U92" s="23"/>
      <c r="V92" s="23"/>
      <c r="W92" s="23"/>
      <c r="X92" s="23"/>
      <c r="Y92" s="25"/>
      <c r="Z92" s="27"/>
      <c r="AB92" s="20"/>
    </row>
    <row r="93" spans="1:28" ht="25.5">
      <c r="A93" s="91" t="s">
        <v>36</v>
      </c>
      <c r="B93" s="91"/>
      <c r="C93" s="91"/>
      <c r="D93" s="91"/>
      <c r="E93" s="91"/>
      <c r="F93" s="91"/>
      <c r="G93" s="91"/>
      <c r="H93" s="91"/>
      <c r="I93" s="91"/>
      <c r="J93" s="91"/>
      <c r="K93" s="91"/>
      <c r="L93" s="91"/>
      <c r="M93" s="91"/>
      <c r="N93" s="91"/>
      <c r="O93" s="205" t="s">
        <v>83</v>
      </c>
      <c r="P93" s="205">
        <v>11</v>
      </c>
      <c r="Q93" s="91"/>
      <c r="R93" s="116"/>
      <c r="S93" s="116"/>
      <c r="T93" s="116"/>
      <c r="U93" s="23"/>
      <c r="V93" s="23"/>
      <c r="W93" s="23"/>
      <c r="X93" s="23"/>
      <c r="Y93" s="26"/>
      <c r="Z93" s="26"/>
      <c r="AB93" s="20"/>
    </row>
    <row r="94" spans="1:28">
      <c r="A94" s="91">
        <f>COUNTIF(A10:G10,"11")</f>
        <v>0</v>
      </c>
      <c r="B94" s="91">
        <f>COUNTIF(A13:G13,"11")</f>
        <v>0</v>
      </c>
      <c r="C94" s="91">
        <f>COUNTIF(A16:G16,"11")</f>
        <v>0</v>
      </c>
      <c r="D94" s="91">
        <f>COUNTIF(A19:G19,"11")</f>
        <v>0</v>
      </c>
      <c r="E94" s="91">
        <f>COUNTIF(A22:G22,"11")</f>
        <v>0</v>
      </c>
      <c r="F94" s="91">
        <f>COUNTIF(A25:G25,"11")</f>
        <v>0</v>
      </c>
      <c r="G94" s="91"/>
      <c r="H94" s="91"/>
      <c r="I94" s="91"/>
      <c r="J94" s="91"/>
      <c r="K94" s="91"/>
      <c r="L94" s="91"/>
      <c r="M94" s="91"/>
      <c r="N94" s="91"/>
      <c r="O94" s="204">
        <f>SUM(A94:N94)</f>
        <v>0</v>
      </c>
      <c r="P94" s="206">
        <f>O94/30</f>
        <v>0</v>
      </c>
      <c r="Q94" s="91"/>
      <c r="R94" s="116"/>
      <c r="S94" s="116"/>
      <c r="T94" s="116"/>
      <c r="U94" s="23"/>
      <c r="V94" s="23"/>
      <c r="W94" s="23"/>
      <c r="X94" s="23"/>
      <c r="Y94" s="25"/>
      <c r="Z94" s="27"/>
      <c r="AB94" s="20"/>
    </row>
    <row r="95" spans="1:28" ht="25.5">
      <c r="A95" s="91" t="s">
        <v>44</v>
      </c>
      <c r="B95" s="91"/>
      <c r="C95" s="91"/>
      <c r="D95" s="91"/>
      <c r="E95" s="91"/>
      <c r="F95" s="91"/>
      <c r="G95" s="91"/>
      <c r="H95" s="91"/>
      <c r="I95" s="91"/>
      <c r="J95" s="91"/>
      <c r="K95" s="91"/>
      <c r="L95" s="91"/>
      <c r="M95" s="91"/>
      <c r="N95" s="91"/>
      <c r="O95" s="205" t="s">
        <v>84</v>
      </c>
      <c r="P95" s="205">
        <v>12</v>
      </c>
      <c r="Q95" s="91"/>
      <c r="R95" s="116"/>
      <c r="S95" s="116"/>
      <c r="T95" s="116"/>
      <c r="U95" s="23"/>
      <c r="V95" s="23"/>
      <c r="W95" s="23"/>
      <c r="X95" s="23"/>
      <c r="Y95" s="26"/>
      <c r="Z95" s="26"/>
      <c r="AB95" s="20"/>
    </row>
    <row r="96" spans="1:28">
      <c r="A96" s="91">
        <f>COUNTIF(A10:G10,"12")</f>
        <v>0</v>
      </c>
      <c r="B96" s="91">
        <f>COUNTIF(A13:G13,"12")</f>
        <v>0</v>
      </c>
      <c r="C96" s="91">
        <f>COUNTIF(A16:G16,"12")</f>
        <v>0</v>
      </c>
      <c r="D96" s="91">
        <f>COUNTIF(A19:G19,"12")</f>
        <v>0</v>
      </c>
      <c r="E96" s="91">
        <f>COUNTIF(A22:G22,"12")</f>
        <v>0</v>
      </c>
      <c r="F96" s="91">
        <f>COUNTIF(A25:G25,"12")</f>
        <v>0</v>
      </c>
      <c r="G96" s="91"/>
      <c r="H96" s="91"/>
      <c r="I96" s="91"/>
      <c r="J96" s="91"/>
      <c r="K96" s="91"/>
      <c r="L96" s="91"/>
      <c r="M96" s="91"/>
      <c r="N96" s="91"/>
      <c r="O96" s="204">
        <f>SUM(A96:N96)</f>
        <v>0</v>
      </c>
      <c r="P96" s="206">
        <f>O96/30</f>
        <v>0</v>
      </c>
      <c r="Q96" s="91"/>
      <c r="R96" s="116"/>
      <c r="S96" s="116"/>
      <c r="T96" s="116"/>
      <c r="U96" s="23"/>
      <c r="V96" s="23"/>
      <c r="W96" s="23"/>
      <c r="X96" s="23"/>
      <c r="Y96" s="25"/>
      <c r="Z96" s="27"/>
      <c r="AB96" s="20"/>
    </row>
    <row r="97" spans="1:28" ht="25.5">
      <c r="A97" s="91" t="s">
        <v>45</v>
      </c>
      <c r="B97" s="91"/>
      <c r="C97" s="91"/>
      <c r="D97" s="91"/>
      <c r="E97" s="91"/>
      <c r="F97" s="91"/>
      <c r="G97" s="91"/>
      <c r="H97" s="91"/>
      <c r="I97" s="91"/>
      <c r="J97" s="91"/>
      <c r="K97" s="91"/>
      <c r="L97" s="91"/>
      <c r="M97" s="91"/>
      <c r="N97" s="91"/>
      <c r="O97" s="205" t="s">
        <v>85</v>
      </c>
      <c r="P97" s="205">
        <v>13</v>
      </c>
      <c r="Q97" s="91"/>
      <c r="R97" s="116"/>
      <c r="S97" s="116"/>
      <c r="T97" s="116"/>
      <c r="U97" s="23"/>
      <c r="V97" s="23"/>
      <c r="W97" s="23"/>
      <c r="X97" s="23"/>
      <c r="Y97" s="26"/>
      <c r="Z97" s="26"/>
      <c r="AB97" s="20"/>
    </row>
    <row r="98" spans="1:28">
      <c r="A98" s="91">
        <f>COUNTIF(A10:G10,"13")</f>
        <v>0</v>
      </c>
      <c r="B98" s="91">
        <f>COUNTIF(A13:G13,"13")</f>
        <v>0</v>
      </c>
      <c r="C98" s="91">
        <f>COUNTIF(A16:G16,"13")</f>
        <v>0</v>
      </c>
      <c r="D98" s="91">
        <f>COUNTIF(A19:G19,"13")</f>
        <v>0</v>
      </c>
      <c r="E98" s="91">
        <f>COUNTIF(A22:G22,"13")</f>
        <v>0</v>
      </c>
      <c r="F98" s="91">
        <f>COUNTIF(A25:G25,"13")</f>
        <v>0</v>
      </c>
      <c r="G98" s="91"/>
      <c r="H98" s="91"/>
      <c r="I98" s="91"/>
      <c r="J98" s="91"/>
      <c r="K98" s="91"/>
      <c r="L98" s="91"/>
      <c r="M98" s="91"/>
      <c r="N98" s="91"/>
      <c r="O98" s="204">
        <f>SUM(A98:N98)</f>
        <v>0</v>
      </c>
      <c r="P98" s="206">
        <f>O98/30</f>
        <v>0</v>
      </c>
      <c r="Q98" s="91"/>
      <c r="R98" s="116"/>
      <c r="S98" s="116"/>
      <c r="T98" s="116"/>
      <c r="U98" s="23"/>
      <c r="V98" s="23"/>
      <c r="W98" s="23"/>
      <c r="X98" s="23"/>
      <c r="Y98" s="25"/>
      <c r="Z98" s="27"/>
      <c r="AB98" s="20"/>
    </row>
    <row r="99" spans="1:28" ht="25.5">
      <c r="A99" s="91" t="s">
        <v>46</v>
      </c>
      <c r="B99" s="91"/>
      <c r="C99" s="91"/>
      <c r="D99" s="91"/>
      <c r="E99" s="91"/>
      <c r="F99" s="91"/>
      <c r="G99" s="91"/>
      <c r="H99" s="91"/>
      <c r="I99" s="91"/>
      <c r="J99" s="91"/>
      <c r="K99" s="91"/>
      <c r="L99" s="91"/>
      <c r="M99" s="91"/>
      <c r="N99" s="91"/>
      <c r="O99" s="205" t="s">
        <v>86</v>
      </c>
      <c r="P99" s="205">
        <v>14</v>
      </c>
      <c r="Q99" s="91"/>
      <c r="R99" s="116"/>
      <c r="S99" s="116"/>
      <c r="T99" s="116"/>
      <c r="U99" s="23"/>
      <c r="V99" s="23"/>
      <c r="W99" s="23"/>
      <c r="X99" s="23"/>
      <c r="Y99" s="26"/>
      <c r="Z99" s="26"/>
      <c r="AB99" s="20"/>
    </row>
    <row r="100" spans="1:28">
      <c r="A100" s="91">
        <f>COUNTIF(A10:G10,"14")</f>
        <v>0</v>
      </c>
      <c r="B100" s="91">
        <f>COUNTIF(A13:G13,"14")</f>
        <v>0</v>
      </c>
      <c r="C100" s="91">
        <f>COUNTIF(A16:G16,"14")</f>
        <v>0</v>
      </c>
      <c r="D100" s="91">
        <f>COUNTIF(A19:G19,"14")</f>
        <v>0</v>
      </c>
      <c r="E100" s="91">
        <f>COUNTIF(A22:G22,"14")</f>
        <v>0</v>
      </c>
      <c r="F100" s="91">
        <f>COUNTIF(A25:G25,"14")</f>
        <v>0</v>
      </c>
      <c r="G100" s="91"/>
      <c r="H100" s="91"/>
      <c r="I100" s="91"/>
      <c r="J100" s="91"/>
      <c r="K100" s="91"/>
      <c r="L100" s="91"/>
      <c r="M100" s="91"/>
      <c r="N100" s="91"/>
      <c r="O100" s="204">
        <f>SUM(A100:N100)</f>
        <v>0</v>
      </c>
      <c r="P100" s="206">
        <f>O100/30</f>
        <v>0</v>
      </c>
      <c r="Q100" s="91"/>
      <c r="R100" s="116"/>
      <c r="S100" s="116"/>
      <c r="T100" s="116"/>
      <c r="U100" s="23"/>
      <c r="V100" s="23"/>
      <c r="W100" s="23"/>
      <c r="X100" s="23"/>
      <c r="Y100" s="25"/>
      <c r="Z100" s="27"/>
      <c r="AB100" s="20"/>
    </row>
    <row r="101" spans="1:28" ht="25.5">
      <c r="A101" s="91" t="s">
        <v>47</v>
      </c>
      <c r="B101" s="91"/>
      <c r="C101" s="91"/>
      <c r="D101" s="91"/>
      <c r="E101" s="91"/>
      <c r="F101" s="91"/>
      <c r="G101" s="91"/>
      <c r="H101" s="91"/>
      <c r="I101" s="91"/>
      <c r="J101" s="91"/>
      <c r="K101" s="91"/>
      <c r="L101" s="91"/>
      <c r="M101" s="91"/>
      <c r="N101" s="91"/>
      <c r="O101" s="205" t="s">
        <v>87</v>
      </c>
      <c r="P101" s="205">
        <v>15</v>
      </c>
      <c r="Q101" s="91"/>
      <c r="R101" s="116"/>
      <c r="S101" s="116"/>
      <c r="T101" s="116"/>
      <c r="U101" s="23"/>
      <c r="V101" s="23"/>
      <c r="W101" s="23"/>
      <c r="X101" s="23"/>
      <c r="Y101" s="26"/>
      <c r="Z101" s="26"/>
      <c r="AB101" s="20"/>
    </row>
    <row r="102" spans="1:28">
      <c r="A102" s="91">
        <f>COUNTIF(A10:G10,"15")</f>
        <v>0</v>
      </c>
      <c r="B102" s="91">
        <f>COUNTIF(A13:G13,"15")</f>
        <v>0</v>
      </c>
      <c r="C102" s="91">
        <f>COUNTIF(A16:G16,"15")</f>
        <v>0</v>
      </c>
      <c r="D102" s="91">
        <f>COUNTIF(A19:G19,"15")</f>
        <v>0</v>
      </c>
      <c r="E102" s="91">
        <f>COUNTIF(A22:G22,"15")</f>
        <v>0</v>
      </c>
      <c r="F102" s="91">
        <f>COUNTIF(A25:G25,"15")</f>
        <v>0</v>
      </c>
      <c r="G102" s="91"/>
      <c r="H102" s="91"/>
      <c r="I102" s="91"/>
      <c r="J102" s="91"/>
      <c r="K102" s="91"/>
      <c r="L102" s="91"/>
      <c r="M102" s="91"/>
      <c r="N102" s="91"/>
      <c r="O102" s="204">
        <f>SUM(A102:N102)</f>
        <v>0</v>
      </c>
      <c r="P102" s="206">
        <f>O102/30</f>
        <v>0</v>
      </c>
      <c r="Q102" s="91"/>
      <c r="R102" s="116"/>
      <c r="S102" s="116"/>
      <c r="T102" s="116"/>
      <c r="U102" s="23"/>
      <c r="V102" s="23"/>
      <c r="W102" s="23"/>
      <c r="X102" s="23"/>
      <c r="Y102" s="25"/>
      <c r="Z102" s="27"/>
      <c r="AB102" s="20"/>
    </row>
    <row r="103" spans="1:28" ht="25.5">
      <c r="A103" s="91" t="s">
        <v>48</v>
      </c>
      <c r="B103" s="91"/>
      <c r="C103" s="91"/>
      <c r="D103" s="91"/>
      <c r="E103" s="91"/>
      <c r="F103" s="91"/>
      <c r="G103" s="91"/>
      <c r="H103" s="91"/>
      <c r="I103" s="91"/>
      <c r="J103" s="91"/>
      <c r="K103" s="91"/>
      <c r="L103" s="91"/>
      <c r="M103" s="91"/>
      <c r="N103" s="91"/>
      <c r="O103" s="205" t="s">
        <v>88</v>
      </c>
      <c r="P103" s="205">
        <v>16</v>
      </c>
      <c r="Q103" s="91"/>
      <c r="R103" s="116"/>
      <c r="S103" s="116"/>
      <c r="T103" s="116"/>
      <c r="U103" s="23"/>
      <c r="V103" s="23"/>
      <c r="W103" s="23"/>
      <c r="X103" s="23"/>
      <c r="Y103" s="26"/>
      <c r="Z103" s="26"/>
      <c r="AB103" s="20"/>
    </row>
    <row r="104" spans="1:28">
      <c r="A104" s="91">
        <f>COUNTIF(A10:G10,"16")</f>
        <v>0</v>
      </c>
      <c r="B104" s="91">
        <f>COUNTIF(A13:G13,"16")</f>
        <v>0</v>
      </c>
      <c r="C104" s="91">
        <f>COUNTIF(A16:G16,"16")</f>
        <v>0</v>
      </c>
      <c r="D104" s="91">
        <f>COUNTIF(A19:G19,"16")</f>
        <v>0</v>
      </c>
      <c r="E104" s="91">
        <f>COUNTIF(A22:G22,"16")</f>
        <v>0</v>
      </c>
      <c r="F104" s="91">
        <f>COUNTIF(A25:G25,"16")</f>
        <v>0</v>
      </c>
      <c r="G104" s="91"/>
      <c r="H104" s="91"/>
      <c r="I104" s="91"/>
      <c r="J104" s="91"/>
      <c r="K104" s="91"/>
      <c r="L104" s="91"/>
      <c r="M104" s="91"/>
      <c r="N104" s="91"/>
      <c r="O104" s="204">
        <f>SUM(A104:N104)</f>
        <v>0</v>
      </c>
      <c r="P104" s="206">
        <f>O104/30</f>
        <v>0</v>
      </c>
      <c r="Q104" s="91"/>
      <c r="R104" s="116"/>
      <c r="S104" s="116"/>
      <c r="T104" s="116"/>
      <c r="U104" s="23"/>
      <c r="V104" s="23"/>
      <c r="W104" s="23"/>
      <c r="X104" s="23"/>
      <c r="Y104" s="25"/>
      <c r="Z104" s="27"/>
      <c r="AB104" s="20"/>
    </row>
    <row r="105" spans="1:28" ht="25.5">
      <c r="A105" s="91" t="s">
        <v>49</v>
      </c>
      <c r="B105" s="91"/>
      <c r="C105" s="91"/>
      <c r="D105" s="91"/>
      <c r="E105" s="91"/>
      <c r="F105" s="91"/>
      <c r="G105" s="91"/>
      <c r="H105" s="91"/>
      <c r="I105" s="91"/>
      <c r="J105" s="91"/>
      <c r="K105" s="91"/>
      <c r="L105" s="91"/>
      <c r="M105" s="91"/>
      <c r="N105" s="91"/>
      <c r="O105" s="205" t="s">
        <v>89</v>
      </c>
      <c r="P105" s="205">
        <v>17</v>
      </c>
      <c r="Q105" s="91"/>
      <c r="R105" s="116"/>
      <c r="S105" s="116"/>
      <c r="T105" s="116"/>
      <c r="U105" s="23"/>
      <c r="V105" s="23"/>
      <c r="W105" s="23"/>
      <c r="X105" s="23"/>
      <c r="Y105" s="26"/>
      <c r="Z105" s="26"/>
      <c r="AB105" s="20"/>
    </row>
    <row r="106" spans="1:28">
      <c r="A106" s="91">
        <f>COUNTIF(A10:G10,"17")</f>
        <v>0</v>
      </c>
      <c r="B106" s="91">
        <f>COUNTIF(A13:G13,"17")</f>
        <v>0</v>
      </c>
      <c r="C106" s="91">
        <f>COUNTIF(A16:G16,"17")</f>
        <v>0</v>
      </c>
      <c r="D106" s="91">
        <f>COUNTIF(A19:G19,"17")</f>
        <v>0</v>
      </c>
      <c r="E106" s="91">
        <f>COUNTIF(A22:G22,"17")</f>
        <v>0</v>
      </c>
      <c r="F106" s="91">
        <f>COUNTIF(A25:G25,"17")</f>
        <v>0</v>
      </c>
      <c r="G106" s="91"/>
      <c r="H106" s="91"/>
      <c r="I106" s="91"/>
      <c r="J106" s="91"/>
      <c r="K106" s="91"/>
      <c r="L106" s="91"/>
      <c r="M106" s="91"/>
      <c r="N106" s="91"/>
      <c r="O106" s="204">
        <f>SUM(A106:N106)</f>
        <v>0</v>
      </c>
      <c r="P106" s="206">
        <f>O106/30</f>
        <v>0</v>
      </c>
      <c r="Q106" s="91"/>
      <c r="R106" s="116"/>
      <c r="S106" s="116"/>
      <c r="T106" s="116"/>
      <c r="U106" s="23"/>
      <c r="V106" s="23"/>
      <c r="W106" s="23"/>
      <c r="X106" s="23"/>
      <c r="Y106" s="25"/>
      <c r="Z106" s="27"/>
      <c r="AB106" s="20"/>
    </row>
    <row r="107" spans="1:28" ht="25.5">
      <c r="A107" s="91" t="s">
        <v>50</v>
      </c>
      <c r="B107" s="91"/>
      <c r="C107" s="91"/>
      <c r="D107" s="91"/>
      <c r="E107" s="91"/>
      <c r="F107" s="91"/>
      <c r="G107" s="91"/>
      <c r="H107" s="91"/>
      <c r="I107" s="91"/>
      <c r="J107" s="91"/>
      <c r="K107" s="91"/>
      <c r="L107" s="91"/>
      <c r="M107" s="91"/>
      <c r="N107" s="91"/>
      <c r="O107" s="205" t="s">
        <v>90</v>
      </c>
      <c r="P107" s="205">
        <v>18</v>
      </c>
      <c r="Q107" s="91"/>
      <c r="R107" s="116"/>
      <c r="S107" s="116"/>
      <c r="T107" s="116"/>
      <c r="U107" s="23"/>
      <c r="V107" s="23"/>
      <c r="W107" s="23"/>
      <c r="X107" s="23"/>
      <c r="Y107" s="26"/>
      <c r="Z107" s="26"/>
      <c r="AB107" s="20"/>
    </row>
    <row r="108" spans="1:28">
      <c r="A108" s="91">
        <f>COUNTIF(A10:G10,"18")</f>
        <v>0</v>
      </c>
      <c r="B108" s="91">
        <f>COUNTIF(A13:G13,"17")</f>
        <v>0</v>
      </c>
      <c r="C108" s="91">
        <f>COUNTIF(A16:G16,"18")</f>
        <v>0</v>
      </c>
      <c r="D108" s="91">
        <f>COUNTIF(A19:G19,"18")</f>
        <v>0</v>
      </c>
      <c r="E108" s="91">
        <f>COUNTIF(A22:G22,"18")</f>
        <v>0</v>
      </c>
      <c r="F108" s="91">
        <f>COUNTIF(A25:G25,"18")</f>
        <v>0</v>
      </c>
      <c r="G108" s="91"/>
      <c r="H108" s="91"/>
      <c r="I108" s="91"/>
      <c r="J108" s="91"/>
      <c r="K108" s="91"/>
      <c r="L108" s="91"/>
      <c r="M108" s="91"/>
      <c r="N108" s="91"/>
      <c r="O108" s="204">
        <f>SUM(A108:N108)</f>
        <v>0</v>
      </c>
      <c r="P108" s="206">
        <f>O108/30</f>
        <v>0</v>
      </c>
      <c r="Q108" s="91"/>
      <c r="R108" s="116"/>
      <c r="S108" s="116"/>
      <c r="T108" s="116"/>
      <c r="U108" s="23"/>
      <c r="V108" s="23"/>
      <c r="W108" s="23"/>
      <c r="X108" s="23"/>
      <c r="Y108" s="25"/>
      <c r="Z108" s="27"/>
      <c r="AB108" s="20"/>
    </row>
    <row r="109" spans="1:28" ht="25.5">
      <c r="A109" s="91" t="s">
        <v>51</v>
      </c>
      <c r="B109" s="91"/>
      <c r="C109" s="91"/>
      <c r="D109" s="91"/>
      <c r="E109" s="91"/>
      <c r="F109" s="91"/>
      <c r="G109" s="91"/>
      <c r="H109" s="91"/>
      <c r="I109" s="91"/>
      <c r="J109" s="91"/>
      <c r="K109" s="91"/>
      <c r="L109" s="91"/>
      <c r="M109" s="91"/>
      <c r="N109" s="91"/>
      <c r="O109" s="205" t="s">
        <v>91</v>
      </c>
      <c r="P109" s="205">
        <v>19</v>
      </c>
      <c r="Q109" s="91"/>
      <c r="R109" s="116"/>
      <c r="S109" s="116"/>
      <c r="T109" s="116"/>
      <c r="U109" s="23"/>
      <c r="V109" s="23"/>
      <c r="W109" s="23"/>
      <c r="X109" s="23"/>
      <c r="Y109" s="26"/>
      <c r="Z109" s="26"/>
      <c r="AB109" s="20"/>
    </row>
    <row r="110" spans="1:28">
      <c r="A110" s="91">
        <f>COUNTIF(A10:G10,"19")</f>
        <v>0</v>
      </c>
      <c r="B110" s="91">
        <f>COUNTIF(A13:G13,"19")</f>
        <v>0</v>
      </c>
      <c r="C110" s="91">
        <f>COUNTIF(A16:G16,"19")</f>
        <v>0</v>
      </c>
      <c r="D110" s="91">
        <f>COUNTIF(A19:G19,"19")</f>
        <v>0</v>
      </c>
      <c r="E110" s="91">
        <f>COUNTIF(A22:G22,"19")</f>
        <v>0</v>
      </c>
      <c r="F110" s="91">
        <f>COUNTIF(A25:G25,"19")</f>
        <v>0</v>
      </c>
      <c r="G110" s="91"/>
      <c r="H110" s="91"/>
      <c r="I110" s="91"/>
      <c r="J110" s="91"/>
      <c r="K110" s="91"/>
      <c r="L110" s="91"/>
      <c r="M110" s="91"/>
      <c r="N110" s="91"/>
      <c r="O110" s="204">
        <f>SUM(A110:N110)</f>
        <v>0</v>
      </c>
      <c r="P110" s="206">
        <f>O110/30</f>
        <v>0</v>
      </c>
      <c r="Q110" s="91"/>
      <c r="R110" s="116"/>
      <c r="S110" s="116"/>
      <c r="T110" s="116"/>
      <c r="U110" s="23"/>
      <c r="V110" s="23"/>
      <c r="W110" s="23"/>
      <c r="X110" s="23"/>
      <c r="Y110" s="25"/>
      <c r="Z110" s="27"/>
      <c r="AB110" s="20"/>
    </row>
    <row r="111" spans="1:28" ht="25.5">
      <c r="A111" s="91" t="s">
        <v>52</v>
      </c>
      <c r="B111" s="91"/>
      <c r="C111" s="91"/>
      <c r="D111" s="91"/>
      <c r="E111" s="91"/>
      <c r="F111" s="91"/>
      <c r="G111" s="91"/>
      <c r="H111" s="91"/>
      <c r="I111" s="91"/>
      <c r="J111" s="91"/>
      <c r="K111" s="91"/>
      <c r="L111" s="91"/>
      <c r="M111" s="91"/>
      <c r="N111" s="91"/>
      <c r="O111" s="205" t="s">
        <v>92</v>
      </c>
      <c r="P111" s="205">
        <v>20</v>
      </c>
      <c r="Q111" s="91"/>
      <c r="R111" s="116"/>
      <c r="S111" s="116"/>
      <c r="T111" s="116"/>
      <c r="U111" s="23"/>
      <c r="V111" s="23"/>
      <c r="W111" s="23"/>
      <c r="X111" s="23"/>
      <c r="Y111" s="26"/>
      <c r="Z111" s="26"/>
      <c r="AB111" s="20"/>
    </row>
    <row r="112" spans="1:28">
      <c r="A112" s="91">
        <f>COUNTIF(A10:G10,"20")</f>
        <v>0</v>
      </c>
      <c r="B112" s="91">
        <f>COUNTIF(A13:G13,"20")</f>
        <v>0</v>
      </c>
      <c r="C112" s="91">
        <f>COUNTIF(A16:G16,"20")</f>
        <v>0</v>
      </c>
      <c r="D112" s="91">
        <f>COUNTIF(A19:G19,"20")</f>
        <v>0</v>
      </c>
      <c r="E112" s="91">
        <f>COUNTIF(A22:G22,"20")</f>
        <v>0</v>
      </c>
      <c r="F112" s="91">
        <f>COUNTIF(A25:G25,"20")</f>
        <v>0</v>
      </c>
      <c r="G112" s="91"/>
      <c r="H112" s="91"/>
      <c r="I112" s="91"/>
      <c r="J112" s="91"/>
      <c r="K112" s="91"/>
      <c r="L112" s="91"/>
      <c r="M112" s="91"/>
      <c r="N112" s="91"/>
      <c r="O112" s="204">
        <f>SUM(A112:N112)</f>
        <v>0</v>
      </c>
      <c r="P112" s="206">
        <f>O112/30</f>
        <v>0</v>
      </c>
      <c r="Q112" s="91"/>
      <c r="R112" s="116"/>
      <c r="S112" s="116"/>
      <c r="T112" s="116"/>
      <c r="U112" s="23"/>
      <c r="V112" s="23"/>
      <c r="W112" s="23"/>
      <c r="X112" s="23"/>
      <c r="Y112" s="25"/>
      <c r="Z112" s="27"/>
      <c r="AB112" s="20"/>
    </row>
    <row r="113" spans="1:28" ht="25.5">
      <c r="A113" s="91" t="s">
        <v>53</v>
      </c>
      <c r="B113" s="91"/>
      <c r="C113" s="91"/>
      <c r="D113" s="91"/>
      <c r="E113" s="91"/>
      <c r="F113" s="91"/>
      <c r="G113" s="91"/>
      <c r="H113" s="91"/>
      <c r="I113" s="91"/>
      <c r="J113" s="91"/>
      <c r="K113" s="91"/>
      <c r="L113" s="91"/>
      <c r="M113" s="91"/>
      <c r="N113" s="91"/>
      <c r="O113" s="205" t="s">
        <v>93</v>
      </c>
      <c r="P113" s="205">
        <v>21</v>
      </c>
      <c r="Q113" s="91"/>
      <c r="R113" s="116"/>
      <c r="S113" s="116"/>
      <c r="T113" s="116"/>
      <c r="U113" s="23"/>
      <c r="V113" s="23"/>
      <c r="W113" s="23"/>
      <c r="X113" s="23"/>
      <c r="Y113" s="26"/>
      <c r="Z113" s="26"/>
      <c r="AB113" s="20"/>
    </row>
    <row r="114" spans="1:28">
      <c r="A114" s="91">
        <f>COUNTIF(A10:G10,"21")</f>
        <v>0</v>
      </c>
      <c r="B114" s="91">
        <f>COUNTIF(A13:G13,"21")</f>
        <v>0</v>
      </c>
      <c r="C114" s="91">
        <f>COUNTIF(A16:G16,"21")</f>
        <v>0</v>
      </c>
      <c r="D114" s="91">
        <f>COUNTIF(A19:G19,"21")</f>
        <v>0</v>
      </c>
      <c r="E114" s="91">
        <f>COUNTIF(A22:G22,"21")</f>
        <v>0</v>
      </c>
      <c r="F114" s="91">
        <f>COUNTIF(A25:G25,"21")</f>
        <v>0</v>
      </c>
      <c r="G114" s="91"/>
      <c r="H114" s="91"/>
      <c r="I114" s="91"/>
      <c r="J114" s="91"/>
      <c r="K114" s="91"/>
      <c r="L114" s="91"/>
      <c r="M114" s="91"/>
      <c r="N114" s="91"/>
      <c r="O114" s="204">
        <f>SUM(A114:N114)</f>
        <v>0</v>
      </c>
      <c r="P114" s="206">
        <f>O114/30</f>
        <v>0</v>
      </c>
      <c r="Q114" s="91"/>
      <c r="R114" s="116"/>
      <c r="S114" s="116"/>
      <c r="T114" s="116"/>
      <c r="U114" s="23"/>
      <c r="V114" s="23"/>
      <c r="W114" s="23"/>
      <c r="X114" s="23"/>
      <c r="Y114" s="25"/>
      <c r="Z114" s="27"/>
      <c r="AB114" s="20"/>
    </row>
    <row r="115" spans="1:28" ht="25.5">
      <c r="A115" s="91" t="s">
        <v>54</v>
      </c>
      <c r="B115" s="91"/>
      <c r="C115" s="91"/>
      <c r="D115" s="91"/>
      <c r="E115" s="91"/>
      <c r="F115" s="91"/>
      <c r="G115" s="91"/>
      <c r="H115" s="91"/>
      <c r="I115" s="91"/>
      <c r="J115" s="91"/>
      <c r="K115" s="91"/>
      <c r="L115" s="91"/>
      <c r="M115" s="91"/>
      <c r="N115" s="91"/>
      <c r="O115" s="205" t="s">
        <v>94</v>
      </c>
      <c r="P115" s="205">
        <v>22</v>
      </c>
      <c r="Q115" s="91"/>
      <c r="R115" s="116"/>
      <c r="S115" s="116"/>
      <c r="T115" s="116"/>
      <c r="U115" s="23"/>
      <c r="V115" s="23"/>
      <c r="W115" s="23"/>
      <c r="X115" s="23"/>
      <c r="Y115" s="26"/>
      <c r="Z115" s="26"/>
      <c r="AB115" s="20"/>
    </row>
    <row r="116" spans="1:28" ht="15">
      <c r="A116" s="207">
        <f>COUNTIF(A10:G10,"22")</f>
        <v>0</v>
      </c>
      <c r="B116" s="91">
        <f>COUNTIF(A13:G13,"22")</f>
        <v>0</v>
      </c>
      <c r="C116" s="91">
        <f>COUNTIF(A16:G16,"22")</f>
        <v>0</v>
      </c>
      <c r="D116" s="91">
        <f>COUNTIF(A19:G19,"22")</f>
        <v>0</v>
      </c>
      <c r="E116" s="91">
        <f>COUNTIF(A22:G22,"22")</f>
        <v>0</v>
      </c>
      <c r="F116" s="91">
        <f>COUNTIF(A25:G25,"22")</f>
        <v>0</v>
      </c>
      <c r="G116" s="91"/>
      <c r="H116" s="91"/>
      <c r="I116" s="91"/>
      <c r="J116" s="91"/>
      <c r="K116" s="91"/>
      <c r="L116" s="91"/>
      <c r="M116" s="91"/>
      <c r="N116" s="91"/>
      <c r="O116" s="204">
        <f>SUM(A116:N116)</f>
        <v>0</v>
      </c>
      <c r="P116" s="206">
        <f>O116/30</f>
        <v>0</v>
      </c>
      <c r="Q116" s="91"/>
      <c r="R116" s="116"/>
      <c r="S116" s="116"/>
      <c r="T116" s="116"/>
      <c r="U116" s="23"/>
      <c r="V116" s="23"/>
      <c r="W116" s="23"/>
      <c r="X116" s="23"/>
      <c r="Y116" s="25"/>
      <c r="Z116" s="27"/>
      <c r="AB116" s="20"/>
    </row>
    <row r="117" spans="1:28" ht="25.5">
      <c r="A117" s="91" t="s">
        <v>55</v>
      </c>
      <c r="B117" s="91"/>
      <c r="C117" s="91"/>
      <c r="D117" s="91"/>
      <c r="E117" s="91"/>
      <c r="F117" s="91"/>
      <c r="G117" s="91"/>
      <c r="H117" s="91"/>
      <c r="I117" s="91"/>
      <c r="J117" s="91"/>
      <c r="K117" s="91"/>
      <c r="L117" s="91"/>
      <c r="M117" s="91"/>
      <c r="N117" s="91"/>
      <c r="O117" s="205" t="s">
        <v>95</v>
      </c>
      <c r="P117" s="205">
        <v>23</v>
      </c>
      <c r="Q117" s="91"/>
      <c r="R117" s="116"/>
      <c r="S117" s="116"/>
      <c r="T117" s="116"/>
      <c r="U117" s="23"/>
      <c r="V117" s="23"/>
      <c r="W117" s="23"/>
      <c r="X117" s="23"/>
      <c r="Y117" s="26"/>
      <c r="Z117" s="26"/>
      <c r="AB117" s="20"/>
    </row>
    <row r="118" spans="1:28">
      <c r="A118" s="91">
        <f>COUNTIF(A10:G10,"23")</f>
        <v>0</v>
      </c>
      <c r="B118" s="91">
        <f>COUNTIF(A13:G13,"23")</f>
        <v>0</v>
      </c>
      <c r="C118" s="91">
        <f>COUNTIF(A16:G16,"23")</f>
        <v>0</v>
      </c>
      <c r="D118" s="91">
        <f>COUNTIF(A19:G19,"23")</f>
        <v>0</v>
      </c>
      <c r="E118" s="91">
        <f>COUNTIF(A22:G22,"23")</f>
        <v>0</v>
      </c>
      <c r="F118" s="91">
        <f>COUNTIF(A25:G25,"23")</f>
        <v>0</v>
      </c>
      <c r="G118" s="91"/>
      <c r="H118" s="91"/>
      <c r="I118" s="91"/>
      <c r="J118" s="91"/>
      <c r="K118" s="91"/>
      <c r="L118" s="91"/>
      <c r="M118" s="91"/>
      <c r="N118" s="91"/>
      <c r="O118" s="204">
        <f>SUM(A118:N118)</f>
        <v>0</v>
      </c>
      <c r="P118" s="206">
        <f>O118/30</f>
        <v>0</v>
      </c>
      <c r="Q118" s="91"/>
      <c r="R118" s="116"/>
      <c r="S118" s="116"/>
      <c r="T118" s="116"/>
      <c r="U118" s="23"/>
      <c r="V118" s="23"/>
      <c r="W118" s="23"/>
      <c r="X118" s="23"/>
      <c r="Y118" s="25"/>
      <c r="Z118" s="27"/>
      <c r="AB118" s="20"/>
    </row>
    <row r="119" spans="1:28" ht="25.5">
      <c r="A119" s="91" t="s">
        <v>56</v>
      </c>
      <c r="B119" s="91"/>
      <c r="C119" s="91"/>
      <c r="D119" s="91"/>
      <c r="E119" s="91"/>
      <c r="F119" s="91"/>
      <c r="G119" s="91"/>
      <c r="H119" s="91"/>
      <c r="I119" s="91"/>
      <c r="J119" s="91"/>
      <c r="K119" s="91"/>
      <c r="L119" s="91"/>
      <c r="M119" s="91"/>
      <c r="N119" s="91"/>
      <c r="O119" s="205" t="s">
        <v>96</v>
      </c>
      <c r="P119" s="205">
        <v>24</v>
      </c>
      <c r="Q119" s="91"/>
      <c r="R119" s="116"/>
      <c r="S119" s="116"/>
      <c r="T119" s="116"/>
      <c r="U119" s="23"/>
      <c r="V119" s="23"/>
      <c r="W119" s="23"/>
      <c r="X119" s="23"/>
      <c r="Y119" s="26"/>
      <c r="Z119" s="26"/>
      <c r="AB119" s="20"/>
    </row>
    <row r="120" spans="1:28">
      <c r="A120" s="91">
        <f>COUNTIF(A10:G10,"24")</f>
        <v>0</v>
      </c>
      <c r="B120" s="91">
        <f>COUNTIF(A13:G13,"24")</f>
        <v>0</v>
      </c>
      <c r="C120" s="91">
        <f>COUNTIF(A16:G16,"24")</f>
        <v>0</v>
      </c>
      <c r="D120" s="91">
        <f>COUNTIF(A19:G19,"24")</f>
        <v>0</v>
      </c>
      <c r="E120" s="91">
        <f>COUNTIF(A22:G22,"24")</f>
        <v>0</v>
      </c>
      <c r="F120" s="91">
        <f>COUNTIF(A25:G25,"24")</f>
        <v>0</v>
      </c>
      <c r="G120" s="91"/>
      <c r="H120" s="91"/>
      <c r="I120" s="91"/>
      <c r="J120" s="91"/>
      <c r="K120" s="91"/>
      <c r="L120" s="91"/>
      <c r="M120" s="91"/>
      <c r="N120" s="91"/>
      <c r="O120" s="204">
        <f>SUM(A120:N120)</f>
        <v>0</v>
      </c>
      <c r="P120" s="206">
        <f>O120/30</f>
        <v>0</v>
      </c>
      <c r="Q120" s="91"/>
      <c r="R120" s="116"/>
      <c r="S120" s="116"/>
      <c r="T120" s="116"/>
      <c r="U120" s="23"/>
      <c r="V120" s="23"/>
      <c r="W120" s="23"/>
      <c r="X120" s="23"/>
      <c r="Y120" s="25"/>
      <c r="Z120" s="27"/>
      <c r="AB120" s="20"/>
    </row>
    <row r="121" spans="1:28" ht="25.5">
      <c r="A121" s="91" t="s">
        <v>0</v>
      </c>
      <c r="B121" s="91"/>
      <c r="C121" s="91"/>
      <c r="D121" s="91"/>
      <c r="E121" s="91"/>
      <c r="F121" s="91"/>
      <c r="G121" s="91"/>
      <c r="H121" s="91"/>
      <c r="I121" s="91"/>
      <c r="J121" s="91"/>
      <c r="K121" s="91"/>
      <c r="L121" s="91"/>
      <c r="M121" s="91"/>
      <c r="N121" s="91"/>
      <c r="O121" s="205" t="s">
        <v>97</v>
      </c>
      <c r="P121" s="205">
        <v>25</v>
      </c>
      <c r="Q121" s="91"/>
      <c r="R121" s="116"/>
      <c r="S121" s="116"/>
      <c r="T121" s="116"/>
      <c r="U121" s="23"/>
      <c r="V121" s="23"/>
      <c r="W121" s="23"/>
      <c r="X121" s="23"/>
      <c r="Y121" s="26"/>
      <c r="Z121" s="26"/>
      <c r="AB121" s="20"/>
    </row>
    <row r="122" spans="1:28">
      <c r="A122" s="91">
        <f>COUNTIF(A10:G10,"25")</f>
        <v>0</v>
      </c>
      <c r="B122" s="91">
        <f>COUNTIF(A13:G13,"25")</f>
        <v>0</v>
      </c>
      <c r="C122" s="91">
        <f>COUNTIF(A16:G16,"25")</f>
        <v>0</v>
      </c>
      <c r="D122" s="91">
        <f>COUNTIF(A19:G19,"25")</f>
        <v>0</v>
      </c>
      <c r="E122" s="91">
        <f>COUNTIF(A22:G22,"25")</f>
        <v>0</v>
      </c>
      <c r="F122" s="91">
        <f>COUNTIF(A25:G25,"25")</f>
        <v>0</v>
      </c>
      <c r="G122" s="91"/>
      <c r="H122" s="91"/>
      <c r="I122" s="91"/>
      <c r="J122" s="91"/>
      <c r="K122" s="91"/>
      <c r="L122" s="91"/>
      <c r="M122" s="91"/>
      <c r="N122" s="91"/>
      <c r="O122" s="204">
        <f>SUM(A122:N122)</f>
        <v>0</v>
      </c>
      <c r="P122" s="206">
        <f>O122/30</f>
        <v>0</v>
      </c>
      <c r="Q122" s="91"/>
      <c r="R122" s="116"/>
      <c r="S122" s="116"/>
      <c r="T122" s="116"/>
      <c r="U122" s="23"/>
      <c r="V122" s="23"/>
      <c r="W122" s="23"/>
      <c r="X122" s="23"/>
      <c r="Y122" s="25"/>
      <c r="Z122" s="27"/>
      <c r="AB122" s="20"/>
    </row>
    <row r="123" spans="1:28" ht="25.5">
      <c r="A123" s="91" t="s">
        <v>1</v>
      </c>
      <c r="B123" s="91"/>
      <c r="C123" s="91"/>
      <c r="D123" s="91"/>
      <c r="E123" s="91"/>
      <c r="F123" s="91"/>
      <c r="G123" s="91"/>
      <c r="H123" s="91"/>
      <c r="I123" s="91"/>
      <c r="J123" s="91"/>
      <c r="K123" s="91"/>
      <c r="L123" s="91"/>
      <c r="M123" s="91"/>
      <c r="N123" s="91"/>
      <c r="O123" s="205" t="s">
        <v>98</v>
      </c>
      <c r="P123" s="205">
        <v>26</v>
      </c>
      <c r="Q123" s="91"/>
      <c r="R123" s="116"/>
      <c r="S123" s="116"/>
      <c r="T123" s="116"/>
      <c r="U123" s="23"/>
      <c r="V123" s="23"/>
      <c r="W123" s="23"/>
      <c r="X123" s="23"/>
      <c r="Y123" s="26"/>
      <c r="Z123" s="26"/>
      <c r="AB123" s="20"/>
    </row>
    <row r="124" spans="1:28">
      <c r="A124" s="91">
        <f>COUNTIF(A10:G10,"26")</f>
        <v>0</v>
      </c>
      <c r="B124" s="91">
        <f>COUNTIF(A13:G13,"26")</f>
        <v>0</v>
      </c>
      <c r="C124" s="91">
        <f>COUNTIF(A16:G16,"26")</f>
        <v>0</v>
      </c>
      <c r="D124" s="91">
        <f>COUNTIF(A19:G19,"26")</f>
        <v>0</v>
      </c>
      <c r="E124" s="91">
        <f>COUNTIF(A22:G22,"26")</f>
        <v>0</v>
      </c>
      <c r="F124" s="91">
        <f>COUNTIF(A25:G25,"26")</f>
        <v>0</v>
      </c>
      <c r="G124" s="91"/>
      <c r="H124" s="91"/>
      <c r="I124" s="91"/>
      <c r="J124" s="91"/>
      <c r="K124" s="91"/>
      <c r="L124" s="91"/>
      <c r="M124" s="91"/>
      <c r="N124" s="91"/>
      <c r="O124" s="204">
        <f>SUM(A124:N124)</f>
        <v>0</v>
      </c>
      <c r="P124" s="206">
        <f>O124/30</f>
        <v>0</v>
      </c>
      <c r="Q124" s="91"/>
      <c r="R124" s="116"/>
      <c r="S124" s="116"/>
      <c r="T124" s="116"/>
      <c r="U124" s="23"/>
      <c r="V124" s="23"/>
      <c r="W124" s="23"/>
      <c r="X124" s="23"/>
      <c r="Y124" s="25"/>
      <c r="Z124" s="27"/>
      <c r="AB124" s="20"/>
    </row>
    <row r="125" spans="1:28" ht="25.5">
      <c r="A125" s="91" t="s">
        <v>2</v>
      </c>
      <c r="B125" s="91"/>
      <c r="C125" s="91"/>
      <c r="D125" s="91"/>
      <c r="E125" s="91"/>
      <c r="F125" s="91"/>
      <c r="G125" s="91"/>
      <c r="H125" s="91"/>
      <c r="I125" s="91"/>
      <c r="J125" s="91"/>
      <c r="K125" s="91"/>
      <c r="L125" s="91"/>
      <c r="M125" s="91"/>
      <c r="N125" s="91"/>
      <c r="O125" s="205" t="s">
        <v>99</v>
      </c>
      <c r="P125" s="205">
        <v>27</v>
      </c>
      <c r="Q125" s="91"/>
      <c r="R125" s="116"/>
      <c r="S125" s="116"/>
      <c r="T125" s="116"/>
      <c r="U125" s="23"/>
      <c r="V125" s="23"/>
      <c r="W125" s="23"/>
      <c r="X125" s="23"/>
      <c r="Y125" s="26"/>
      <c r="Z125" s="26"/>
      <c r="AB125" s="20"/>
    </row>
    <row r="126" spans="1:28">
      <c r="A126" s="91">
        <f>COUNTIF(A10:G10,"27")</f>
        <v>0</v>
      </c>
      <c r="B126" s="91">
        <f>COUNTIF(A13:G13,"27")</f>
        <v>0</v>
      </c>
      <c r="C126" s="91">
        <f>COUNTIF(A16:G16,"27")</f>
        <v>0</v>
      </c>
      <c r="D126" s="91">
        <f>COUNTIF(A19:G19,"27")</f>
        <v>0</v>
      </c>
      <c r="E126" s="91">
        <f>COUNTIF(A22:G22,"27")</f>
        <v>0</v>
      </c>
      <c r="F126" s="91">
        <f>COUNTIF(A25:G25,"27")</f>
        <v>0</v>
      </c>
      <c r="G126" s="91"/>
      <c r="H126" s="91"/>
      <c r="I126" s="91"/>
      <c r="J126" s="91"/>
      <c r="K126" s="91"/>
      <c r="L126" s="91"/>
      <c r="M126" s="91"/>
      <c r="N126" s="91"/>
      <c r="O126" s="204">
        <f>SUM(A126:N126)</f>
        <v>0</v>
      </c>
      <c r="P126" s="206">
        <f>O126/30</f>
        <v>0</v>
      </c>
      <c r="Q126" s="91"/>
      <c r="R126" s="116"/>
      <c r="S126" s="116"/>
      <c r="T126" s="116"/>
      <c r="U126" s="23"/>
      <c r="V126" s="23"/>
      <c r="W126" s="23"/>
      <c r="X126" s="23"/>
      <c r="Y126" s="25"/>
      <c r="Z126" s="27"/>
      <c r="AB126" s="20"/>
    </row>
    <row r="127" spans="1:28" ht="25.5">
      <c r="A127" s="91" t="s">
        <v>3</v>
      </c>
      <c r="B127" s="91"/>
      <c r="C127" s="91"/>
      <c r="D127" s="91"/>
      <c r="E127" s="91"/>
      <c r="F127" s="91"/>
      <c r="G127" s="91"/>
      <c r="H127" s="91"/>
      <c r="I127" s="91"/>
      <c r="J127" s="91"/>
      <c r="K127" s="91"/>
      <c r="L127" s="91"/>
      <c r="M127" s="91"/>
      <c r="N127" s="91"/>
      <c r="O127" s="205" t="s">
        <v>100</v>
      </c>
      <c r="P127" s="205">
        <v>28</v>
      </c>
      <c r="Q127" s="91"/>
      <c r="R127" s="116"/>
      <c r="S127" s="116"/>
      <c r="T127" s="116"/>
      <c r="U127" s="23"/>
      <c r="V127" s="23"/>
      <c r="W127" s="23"/>
      <c r="X127" s="23"/>
      <c r="Y127" s="26"/>
      <c r="Z127" s="26"/>
      <c r="AB127" s="20"/>
    </row>
    <row r="128" spans="1:28">
      <c r="A128" s="91">
        <f>COUNTIF(A10:G10,"28")</f>
        <v>0</v>
      </c>
      <c r="B128" s="91">
        <f>COUNTIF(A13:G13,"28")</f>
        <v>0</v>
      </c>
      <c r="C128" s="91">
        <f>COUNTIF(A16:G16,"28")</f>
        <v>0</v>
      </c>
      <c r="D128" s="91">
        <f>COUNTIF(A19:G19,"28")</f>
        <v>0</v>
      </c>
      <c r="E128" s="91">
        <f>COUNTIF(A22:G22,"28")</f>
        <v>0</v>
      </c>
      <c r="F128" s="91">
        <f>COUNTIF(A25:G25,"28")</f>
        <v>0</v>
      </c>
      <c r="G128" s="91"/>
      <c r="H128" s="91"/>
      <c r="I128" s="91"/>
      <c r="J128" s="91"/>
      <c r="K128" s="91"/>
      <c r="L128" s="91"/>
      <c r="M128" s="91"/>
      <c r="N128" s="91"/>
      <c r="O128" s="204">
        <f>SUM(A128:N128)</f>
        <v>0</v>
      </c>
      <c r="P128" s="206">
        <f>O128/30</f>
        <v>0</v>
      </c>
      <c r="Q128" s="91"/>
      <c r="R128" s="116"/>
      <c r="S128" s="116"/>
      <c r="T128" s="116"/>
      <c r="U128" s="23"/>
      <c r="V128" s="23"/>
      <c r="W128" s="23"/>
      <c r="X128" s="23"/>
      <c r="Y128" s="25"/>
      <c r="Z128" s="27"/>
      <c r="AB128" s="20"/>
    </row>
    <row r="129" spans="1:28" ht="25.5">
      <c r="A129" s="91" t="s">
        <v>4</v>
      </c>
      <c r="B129" s="91"/>
      <c r="C129" s="91"/>
      <c r="D129" s="91"/>
      <c r="E129" s="91"/>
      <c r="F129" s="91"/>
      <c r="G129" s="91"/>
      <c r="H129" s="91"/>
      <c r="I129" s="91"/>
      <c r="J129" s="91"/>
      <c r="K129" s="91"/>
      <c r="L129" s="91"/>
      <c r="M129" s="91"/>
      <c r="N129" s="91"/>
      <c r="O129" s="205" t="s">
        <v>101</v>
      </c>
      <c r="P129" s="205">
        <v>29</v>
      </c>
      <c r="Q129" s="91"/>
      <c r="R129" s="116"/>
      <c r="S129" s="116"/>
      <c r="T129" s="116"/>
      <c r="U129" s="23"/>
      <c r="V129" s="23"/>
      <c r="W129" s="23"/>
      <c r="X129" s="23"/>
      <c r="Y129" s="26"/>
      <c r="Z129" s="26"/>
      <c r="AB129" s="20"/>
    </row>
    <row r="130" spans="1:28">
      <c r="A130" s="91">
        <f>COUNTIF(A10:G10,"29")</f>
        <v>0</v>
      </c>
      <c r="B130" s="91">
        <f>COUNTIF(A13:G13,"29")</f>
        <v>0</v>
      </c>
      <c r="C130" s="91">
        <f>COUNTIF(A16:G16,"29")</f>
        <v>0</v>
      </c>
      <c r="D130" s="91">
        <f>COUNTIF(A19:G19,"29")</f>
        <v>0</v>
      </c>
      <c r="E130" s="91">
        <f>COUNTIF(A22:G22,"29")</f>
        <v>0</v>
      </c>
      <c r="F130" s="91">
        <f>COUNTIF(A25:G25,"29")</f>
        <v>0</v>
      </c>
      <c r="G130" s="91"/>
      <c r="H130" s="91"/>
      <c r="I130" s="91"/>
      <c r="J130" s="91"/>
      <c r="K130" s="91"/>
      <c r="L130" s="91"/>
      <c r="M130" s="91"/>
      <c r="N130" s="91"/>
      <c r="O130" s="204">
        <f>SUM(A130:N130)</f>
        <v>0</v>
      </c>
      <c r="P130" s="206">
        <f>O130/30</f>
        <v>0</v>
      </c>
      <c r="Q130" s="91"/>
      <c r="R130" s="116"/>
      <c r="S130" s="116"/>
      <c r="T130" s="116"/>
      <c r="U130" s="23"/>
      <c r="V130" s="23"/>
      <c r="W130" s="23"/>
      <c r="X130" s="23"/>
      <c r="Y130" s="25"/>
      <c r="Z130" s="27"/>
      <c r="AB130" s="20"/>
    </row>
    <row r="131" spans="1:28" ht="25.5">
      <c r="A131" s="91" t="s">
        <v>5</v>
      </c>
      <c r="B131" s="91"/>
      <c r="C131" s="91"/>
      <c r="D131" s="91"/>
      <c r="E131" s="91"/>
      <c r="F131" s="91"/>
      <c r="G131" s="91"/>
      <c r="H131" s="91"/>
      <c r="I131" s="91"/>
      <c r="J131" s="91"/>
      <c r="K131" s="91"/>
      <c r="L131" s="91"/>
      <c r="M131" s="91"/>
      <c r="N131" s="91"/>
      <c r="O131" s="205" t="s">
        <v>57</v>
      </c>
      <c r="P131" s="205">
        <v>30</v>
      </c>
      <c r="Q131" s="91"/>
      <c r="R131" s="116"/>
      <c r="S131" s="116"/>
      <c r="T131" s="116"/>
      <c r="U131" s="23"/>
      <c r="V131" s="23"/>
      <c r="W131" s="23"/>
      <c r="X131" s="23"/>
      <c r="Y131" s="26"/>
      <c r="Z131" s="26"/>
      <c r="AB131" s="20"/>
    </row>
    <row r="132" spans="1:28">
      <c r="A132" s="91">
        <f>COUNTIF(A10:G10,"30")</f>
        <v>0</v>
      </c>
      <c r="B132" s="91">
        <f>COUNTIF(A13:G13,"30")</f>
        <v>0</v>
      </c>
      <c r="C132" s="91">
        <f>COUNTIF(A16:G16,"30")</f>
        <v>0</v>
      </c>
      <c r="D132" s="91">
        <f>COUNTIF(A19:G19,"30")</f>
        <v>0</v>
      </c>
      <c r="E132" s="91">
        <f>COUNTIF(A22:G22,"30")</f>
        <v>0</v>
      </c>
      <c r="F132" s="91">
        <f>COUNTIF(A25:G25,"30")</f>
        <v>0</v>
      </c>
      <c r="G132" s="91"/>
      <c r="H132" s="91"/>
      <c r="I132" s="91"/>
      <c r="J132" s="91"/>
      <c r="K132" s="91"/>
      <c r="L132" s="91"/>
      <c r="M132" s="91"/>
      <c r="N132" s="91"/>
      <c r="O132" s="204">
        <f>SUM(A132:N132)</f>
        <v>0</v>
      </c>
      <c r="P132" s="206">
        <f>O132/30</f>
        <v>0</v>
      </c>
      <c r="Q132" s="91"/>
      <c r="R132" s="116"/>
      <c r="S132" s="116"/>
      <c r="T132" s="116"/>
      <c r="U132" s="23"/>
      <c r="V132" s="23"/>
      <c r="W132" s="23"/>
      <c r="X132" s="23"/>
      <c r="Y132" s="25"/>
      <c r="Z132" s="27"/>
      <c r="AB132" s="20"/>
    </row>
    <row r="133" spans="1:28" ht="25.5">
      <c r="A133" s="91" t="s">
        <v>6</v>
      </c>
      <c r="B133" s="91"/>
      <c r="C133" s="91"/>
      <c r="D133" s="91"/>
      <c r="E133" s="91"/>
      <c r="F133" s="91"/>
      <c r="G133" s="91"/>
      <c r="H133" s="91"/>
      <c r="I133" s="91"/>
      <c r="J133" s="91"/>
      <c r="K133" s="91"/>
      <c r="L133" s="91"/>
      <c r="M133" s="91"/>
      <c r="N133" s="91"/>
      <c r="O133" s="205" t="s">
        <v>58</v>
      </c>
      <c r="P133" s="205">
        <v>31</v>
      </c>
      <c r="Q133" s="91"/>
      <c r="R133" s="116"/>
      <c r="S133" s="116"/>
      <c r="T133" s="116"/>
      <c r="U133" s="23"/>
      <c r="V133" s="23"/>
      <c r="W133" s="23"/>
      <c r="X133" s="23"/>
      <c r="Y133" s="26"/>
      <c r="Z133" s="26"/>
      <c r="AB133" s="20"/>
    </row>
    <row r="134" spans="1:28">
      <c r="A134" s="91">
        <f>COUNTIF(A10:G10,"31")</f>
        <v>0</v>
      </c>
      <c r="B134" s="91">
        <f>COUNTIF(A13:G13,"31")</f>
        <v>0</v>
      </c>
      <c r="C134" s="91">
        <f>COUNTIF(A16:G16,"31")</f>
        <v>0</v>
      </c>
      <c r="D134" s="91">
        <f>COUNTIF(A19:G19,"31")</f>
        <v>0</v>
      </c>
      <c r="E134" s="91">
        <f>COUNTIF(A22:G22,"31")</f>
        <v>0</v>
      </c>
      <c r="F134" s="91">
        <f>COUNTIF(A25:G25,"31")</f>
        <v>0</v>
      </c>
      <c r="G134" s="91"/>
      <c r="H134" s="91"/>
      <c r="I134" s="91"/>
      <c r="J134" s="91"/>
      <c r="K134" s="91"/>
      <c r="L134" s="91"/>
      <c r="M134" s="91"/>
      <c r="N134" s="91"/>
      <c r="O134" s="204">
        <f>SUM(A134:N134)</f>
        <v>0</v>
      </c>
      <c r="P134" s="206">
        <f>O134/30</f>
        <v>0</v>
      </c>
      <c r="Q134" s="91"/>
      <c r="R134" s="116"/>
      <c r="S134" s="116"/>
      <c r="T134" s="116"/>
      <c r="U134" s="23"/>
      <c r="V134" s="23"/>
      <c r="W134" s="23"/>
      <c r="X134" s="23"/>
      <c r="Y134" s="25"/>
      <c r="Z134" s="27"/>
      <c r="AB134" s="20"/>
    </row>
    <row r="135" spans="1:28" ht="25.5">
      <c r="A135" s="91" t="s">
        <v>7</v>
      </c>
      <c r="B135" s="91"/>
      <c r="C135" s="91"/>
      <c r="D135" s="91"/>
      <c r="E135" s="91"/>
      <c r="F135" s="91"/>
      <c r="G135" s="91"/>
      <c r="H135" s="91"/>
      <c r="I135" s="91"/>
      <c r="J135" s="91"/>
      <c r="K135" s="91"/>
      <c r="L135" s="91"/>
      <c r="M135" s="91"/>
      <c r="N135" s="91"/>
      <c r="O135" s="205" t="s">
        <v>59</v>
      </c>
      <c r="P135" s="205">
        <v>32</v>
      </c>
      <c r="Q135" s="91"/>
      <c r="R135" s="116"/>
      <c r="S135" s="116"/>
      <c r="T135" s="116"/>
      <c r="U135" s="23"/>
      <c r="V135" s="23"/>
      <c r="W135" s="23"/>
      <c r="X135" s="23"/>
      <c r="Y135" s="26"/>
      <c r="Z135" s="26"/>
      <c r="AB135" s="20"/>
    </row>
    <row r="136" spans="1:28">
      <c r="A136" s="91">
        <f>COUNTIF(A10:G10,"32")</f>
        <v>0</v>
      </c>
      <c r="B136" s="91">
        <f>COUNTIF(A13:G13,"32")</f>
        <v>0</v>
      </c>
      <c r="C136" s="91">
        <f>COUNTIF(A16:G16,"32")</f>
        <v>0</v>
      </c>
      <c r="D136" s="91">
        <f>COUNTIF(A19:G19,"32")</f>
        <v>0</v>
      </c>
      <c r="E136" s="91">
        <f>COUNTIF(A22:G22,"32")</f>
        <v>0</v>
      </c>
      <c r="F136" s="91">
        <f>COUNTIF(A25:G25,"32")</f>
        <v>0</v>
      </c>
      <c r="G136" s="91"/>
      <c r="H136" s="91"/>
      <c r="I136" s="91"/>
      <c r="J136" s="91"/>
      <c r="K136" s="91"/>
      <c r="L136" s="91"/>
      <c r="M136" s="91"/>
      <c r="N136" s="91"/>
      <c r="O136" s="204">
        <f>SUM(A136:N136)</f>
        <v>0</v>
      </c>
      <c r="P136" s="206">
        <f>O136/30</f>
        <v>0</v>
      </c>
      <c r="Q136" s="91"/>
      <c r="R136" s="116"/>
      <c r="S136" s="116"/>
      <c r="T136" s="116"/>
      <c r="U136" s="23"/>
      <c r="V136" s="23"/>
      <c r="W136" s="23"/>
      <c r="X136" s="23"/>
      <c r="Y136" s="25"/>
      <c r="Z136" s="27"/>
      <c r="AB136" s="20"/>
    </row>
    <row r="137" spans="1:28" ht="25.5">
      <c r="A137" s="91" t="s">
        <v>8</v>
      </c>
      <c r="B137" s="91"/>
      <c r="C137" s="91"/>
      <c r="D137" s="91"/>
      <c r="E137" s="91"/>
      <c r="F137" s="91"/>
      <c r="G137" s="91"/>
      <c r="H137" s="91"/>
      <c r="I137" s="91"/>
      <c r="J137" s="91"/>
      <c r="K137" s="91"/>
      <c r="L137" s="91"/>
      <c r="M137" s="91"/>
      <c r="N137" s="91"/>
      <c r="O137" s="205" t="s">
        <v>60</v>
      </c>
      <c r="P137" s="205">
        <v>33</v>
      </c>
      <c r="Q137" s="91"/>
      <c r="R137" s="116"/>
      <c r="S137" s="116"/>
      <c r="T137" s="116"/>
      <c r="U137" s="23"/>
      <c r="V137" s="23"/>
      <c r="W137" s="23"/>
      <c r="X137" s="23"/>
      <c r="Y137" s="26"/>
      <c r="Z137" s="26"/>
      <c r="AB137" s="20"/>
    </row>
    <row r="138" spans="1:28">
      <c r="A138" s="91">
        <f>COUNTIF(A10:G10,"33")</f>
        <v>0</v>
      </c>
      <c r="B138" s="91">
        <f>COUNTIF(A13:G13,"33")</f>
        <v>0</v>
      </c>
      <c r="C138" s="91">
        <f>COUNTIF(A16:G16,"33")</f>
        <v>0</v>
      </c>
      <c r="D138" s="91">
        <f>COUNTIF(A19:G19,"33")</f>
        <v>0</v>
      </c>
      <c r="E138" s="91">
        <f>COUNTIF(A22:G22,"33")</f>
        <v>0</v>
      </c>
      <c r="F138" s="91">
        <f>COUNTIF(A25:G25,"33")</f>
        <v>0</v>
      </c>
      <c r="G138" s="91"/>
      <c r="H138" s="91"/>
      <c r="I138" s="91"/>
      <c r="J138" s="91"/>
      <c r="K138" s="91"/>
      <c r="L138" s="91"/>
      <c r="M138" s="91"/>
      <c r="N138" s="91"/>
      <c r="O138" s="204">
        <f>SUM(A138:N138)</f>
        <v>0</v>
      </c>
      <c r="P138" s="206">
        <f>O138/30</f>
        <v>0</v>
      </c>
      <c r="Q138" s="91"/>
      <c r="R138" s="116"/>
      <c r="S138" s="116"/>
      <c r="T138" s="116"/>
      <c r="U138" s="23"/>
      <c r="V138" s="23"/>
      <c r="W138" s="23"/>
      <c r="X138" s="23"/>
      <c r="Y138" s="25"/>
      <c r="Z138" s="27"/>
      <c r="AB138" s="20"/>
    </row>
    <row r="139" spans="1:28" ht="25.5">
      <c r="A139" s="91" t="s">
        <v>9</v>
      </c>
      <c r="B139" s="91"/>
      <c r="C139" s="91"/>
      <c r="D139" s="91"/>
      <c r="E139" s="91"/>
      <c r="F139" s="91"/>
      <c r="G139" s="91"/>
      <c r="H139" s="91"/>
      <c r="I139" s="91"/>
      <c r="J139" s="91"/>
      <c r="K139" s="91"/>
      <c r="L139" s="91"/>
      <c r="M139" s="91"/>
      <c r="N139" s="91"/>
      <c r="O139" s="205" t="s">
        <v>61</v>
      </c>
      <c r="P139" s="205">
        <v>34</v>
      </c>
      <c r="Q139" s="91"/>
      <c r="R139" s="116"/>
      <c r="S139" s="116"/>
      <c r="T139" s="116"/>
      <c r="U139" s="23"/>
      <c r="V139" s="23"/>
      <c r="W139" s="23"/>
      <c r="X139" s="23"/>
      <c r="Y139" s="26"/>
      <c r="Z139" s="26"/>
      <c r="AB139" s="20"/>
    </row>
    <row r="140" spans="1:28">
      <c r="A140" s="91">
        <f>COUNTIF(A10:G10,"34")</f>
        <v>0</v>
      </c>
      <c r="B140" s="91">
        <f>COUNTIF(A13:G13,"34")</f>
        <v>0</v>
      </c>
      <c r="C140" s="91">
        <f>COUNTIF(A16:G16,"34")</f>
        <v>0</v>
      </c>
      <c r="D140" s="91">
        <f>COUNTIF(A19:G19,"34")</f>
        <v>0</v>
      </c>
      <c r="E140" s="91">
        <f>COUNTIF(A22:G22,"34")</f>
        <v>0</v>
      </c>
      <c r="F140" s="91">
        <f>COUNTIF(A25:G25,"34")</f>
        <v>0</v>
      </c>
      <c r="G140" s="91"/>
      <c r="H140" s="91"/>
      <c r="I140" s="91"/>
      <c r="J140" s="91"/>
      <c r="K140" s="91"/>
      <c r="L140" s="91"/>
      <c r="M140" s="91"/>
      <c r="N140" s="91"/>
      <c r="O140" s="204">
        <f>SUM(A140:N140)</f>
        <v>0</v>
      </c>
      <c r="P140" s="206">
        <f>O140/30</f>
        <v>0</v>
      </c>
      <c r="Q140" s="91"/>
      <c r="R140" s="116"/>
      <c r="S140" s="116"/>
      <c r="T140" s="116"/>
      <c r="U140" s="23"/>
      <c r="V140" s="23"/>
      <c r="W140" s="23"/>
      <c r="X140" s="23"/>
      <c r="Y140" s="25"/>
      <c r="Z140" s="27"/>
      <c r="AB140" s="20"/>
    </row>
    <row r="141" spans="1:28" ht="25.5">
      <c r="A141" s="208" t="s">
        <v>10</v>
      </c>
      <c r="B141" s="91"/>
      <c r="C141" s="91"/>
      <c r="D141" s="91"/>
      <c r="E141" s="91"/>
      <c r="F141" s="91"/>
      <c r="G141" s="91"/>
      <c r="H141" s="91"/>
      <c r="I141" s="91"/>
      <c r="J141" s="91"/>
      <c r="K141" s="91"/>
      <c r="L141" s="91"/>
      <c r="M141" s="91"/>
      <c r="N141" s="91"/>
      <c r="O141" s="205" t="s">
        <v>62</v>
      </c>
      <c r="P141" s="205">
        <v>35</v>
      </c>
      <c r="Q141" s="91"/>
      <c r="R141" s="116"/>
      <c r="S141" s="116"/>
      <c r="T141" s="116"/>
      <c r="U141" s="23"/>
      <c r="V141" s="23"/>
      <c r="W141" s="23"/>
      <c r="X141" s="23"/>
      <c r="Y141" s="26"/>
      <c r="Z141" s="26"/>
      <c r="AB141" s="20"/>
    </row>
    <row r="142" spans="1:28">
      <c r="A142" s="91">
        <f>COUNTIF(A10:G10,"35")</f>
        <v>0</v>
      </c>
      <c r="B142" s="91">
        <f>COUNTIF(A13:G13,"35")</f>
        <v>0</v>
      </c>
      <c r="C142" s="91">
        <f>COUNTIF(A16:G16,"35")</f>
        <v>0</v>
      </c>
      <c r="D142" s="91">
        <f>COUNTIF(A19:G19,"35")</f>
        <v>0</v>
      </c>
      <c r="E142" s="91">
        <f>COUNTIF(A22:G22,"35")</f>
        <v>0</v>
      </c>
      <c r="F142" s="91">
        <f>COUNTIF(A25:G25,"35")</f>
        <v>0</v>
      </c>
      <c r="G142" s="91"/>
      <c r="H142" s="91"/>
      <c r="I142" s="91"/>
      <c r="J142" s="91"/>
      <c r="K142" s="91"/>
      <c r="L142" s="91"/>
      <c r="M142" s="91"/>
      <c r="N142" s="91"/>
      <c r="O142" s="204">
        <f>SUM(A142:N142)</f>
        <v>0</v>
      </c>
      <c r="P142" s="206">
        <f>O142/30</f>
        <v>0</v>
      </c>
      <c r="Q142" s="91"/>
      <c r="R142" s="116"/>
      <c r="S142" s="116"/>
      <c r="T142" s="116"/>
      <c r="U142" s="23"/>
      <c r="V142" s="23"/>
      <c r="W142" s="23"/>
      <c r="X142" s="23"/>
      <c r="Y142" s="25"/>
      <c r="Z142" s="27"/>
      <c r="AB142" s="20"/>
    </row>
    <row r="143" spans="1:28" ht="25.5">
      <c r="A143" s="91" t="s">
        <v>11</v>
      </c>
      <c r="B143" s="91"/>
      <c r="C143" s="91"/>
      <c r="D143" s="91"/>
      <c r="E143" s="91"/>
      <c r="F143" s="91"/>
      <c r="G143" s="91"/>
      <c r="H143" s="91"/>
      <c r="I143" s="91"/>
      <c r="J143" s="91"/>
      <c r="K143" s="91"/>
      <c r="L143" s="91"/>
      <c r="M143" s="91"/>
      <c r="N143" s="91"/>
      <c r="O143" s="205" t="s">
        <v>63</v>
      </c>
      <c r="P143" s="205">
        <v>36</v>
      </c>
      <c r="Q143" s="91"/>
      <c r="R143" s="116"/>
      <c r="S143" s="116"/>
      <c r="T143" s="116"/>
      <c r="U143" s="23"/>
      <c r="V143" s="23"/>
      <c r="W143" s="23"/>
      <c r="X143" s="23"/>
      <c r="Y143" s="26"/>
      <c r="Z143" s="26"/>
      <c r="AB143" s="20"/>
    </row>
    <row r="144" spans="1:28">
      <c r="A144" s="91">
        <f>COUNTIF(A10:G10,"36")</f>
        <v>0</v>
      </c>
      <c r="B144" s="91">
        <f>COUNTIF(A13:G13,"36")</f>
        <v>0</v>
      </c>
      <c r="C144" s="91">
        <f>COUNTIF(A16:G16,"36")</f>
        <v>0</v>
      </c>
      <c r="D144" s="91">
        <f>COUNTIF(A19:G19,"36")</f>
        <v>0</v>
      </c>
      <c r="E144" s="91">
        <f>COUNTIF(A22:G22,"36")</f>
        <v>0</v>
      </c>
      <c r="F144" s="91">
        <f>COUNTIF(A25:G25,"36")</f>
        <v>0</v>
      </c>
      <c r="G144" s="91"/>
      <c r="H144" s="91"/>
      <c r="I144" s="91"/>
      <c r="J144" s="91"/>
      <c r="K144" s="91"/>
      <c r="L144" s="91"/>
      <c r="M144" s="91"/>
      <c r="N144" s="91"/>
      <c r="O144" s="204">
        <f>SUM(A144:N144)</f>
        <v>0</v>
      </c>
      <c r="P144" s="206">
        <f>O144/30</f>
        <v>0</v>
      </c>
      <c r="Q144" s="91"/>
      <c r="R144" s="116"/>
      <c r="S144" s="116"/>
      <c r="T144" s="116"/>
      <c r="U144" s="23"/>
      <c r="V144" s="23"/>
      <c r="W144" s="23"/>
      <c r="X144" s="23"/>
      <c r="Y144" s="25"/>
      <c r="Z144" s="27"/>
      <c r="AB144" s="20"/>
    </row>
    <row r="145" spans="1:28" ht="25.5">
      <c r="A145" s="91" t="s">
        <v>16</v>
      </c>
      <c r="B145" s="91"/>
      <c r="C145" s="91"/>
      <c r="D145" s="91"/>
      <c r="E145" s="91"/>
      <c r="F145" s="91"/>
      <c r="G145" s="91"/>
      <c r="H145" s="91"/>
      <c r="I145" s="91"/>
      <c r="J145" s="91"/>
      <c r="K145" s="91"/>
      <c r="L145" s="91"/>
      <c r="M145" s="91"/>
      <c r="N145" s="91"/>
      <c r="O145" s="205" t="s">
        <v>64</v>
      </c>
      <c r="P145" s="205">
        <v>37</v>
      </c>
      <c r="Q145" s="91"/>
      <c r="R145" s="116"/>
      <c r="S145" s="116"/>
      <c r="T145" s="116"/>
      <c r="U145" s="23"/>
      <c r="V145" s="23"/>
      <c r="W145" s="23"/>
      <c r="X145" s="23"/>
      <c r="Y145" s="26"/>
      <c r="Z145" s="26"/>
      <c r="AB145" s="20"/>
    </row>
    <row r="146" spans="1:28">
      <c r="A146" s="91">
        <f>COUNTIF(A10:G10,"37")</f>
        <v>0</v>
      </c>
      <c r="B146" s="91">
        <f>COUNTIF(A13:G13,"37")</f>
        <v>0</v>
      </c>
      <c r="C146" s="91">
        <f>COUNTIF(A16:G16,"37")</f>
        <v>0</v>
      </c>
      <c r="D146" s="91">
        <f>COUNTIF(A19:G19,"37")</f>
        <v>0</v>
      </c>
      <c r="E146" s="91">
        <f>COUNTIF(A22:G22,"37")</f>
        <v>0</v>
      </c>
      <c r="F146" s="91">
        <f>COUNTIF(A25:G25,"37")</f>
        <v>0</v>
      </c>
      <c r="G146" s="91"/>
      <c r="H146" s="91"/>
      <c r="I146" s="91"/>
      <c r="J146" s="91"/>
      <c r="K146" s="91"/>
      <c r="L146" s="91"/>
      <c r="M146" s="91"/>
      <c r="N146" s="91"/>
      <c r="O146" s="204">
        <f>SUM(A146:N146)</f>
        <v>0</v>
      </c>
      <c r="P146" s="206">
        <f>O146/30</f>
        <v>0</v>
      </c>
      <c r="Q146" s="91"/>
      <c r="R146" s="116"/>
      <c r="S146" s="116"/>
      <c r="T146" s="116"/>
      <c r="U146" s="23"/>
      <c r="V146" s="23"/>
      <c r="W146" s="23"/>
      <c r="X146" s="23"/>
      <c r="Y146" s="25"/>
      <c r="Z146" s="27"/>
      <c r="AB146" s="20"/>
    </row>
    <row r="147" spans="1:28" ht="25.5">
      <c r="A147" s="91" t="s">
        <v>17</v>
      </c>
      <c r="B147" s="91"/>
      <c r="C147" s="91"/>
      <c r="D147" s="91"/>
      <c r="E147" s="91"/>
      <c r="F147" s="91"/>
      <c r="G147" s="91"/>
      <c r="H147" s="91"/>
      <c r="I147" s="91"/>
      <c r="J147" s="91"/>
      <c r="K147" s="91"/>
      <c r="L147" s="91"/>
      <c r="M147" s="91"/>
      <c r="N147" s="91"/>
      <c r="O147" s="205" t="s">
        <v>65</v>
      </c>
      <c r="P147" s="205">
        <v>38</v>
      </c>
      <c r="Q147" s="91"/>
      <c r="R147" s="116"/>
      <c r="S147" s="116"/>
      <c r="T147" s="116"/>
      <c r="U147" s="23"/>
      <c r="V147" s="23"/>
      <c r="W147" s="23"/>
      <c r="X147" s="23"/>
      <c r="Y147" s="26"/>
      <c r="Z147" s="26"/>
      <c r="AB147" s="20"/>
    </row>
    <row r="148" spans="1:28">
      <c r="A148" s="91">
        <f>COUNTIF(A10:G10,"38")</f>
        <v>0</v>
      </c>
      <c r="B148" s="91">
        <f>COUNTIF(A13:G13,"38")</f>
        <v>0</v>
      </c>
      <c r="C148" s="91">
        <f>COUNTIF(A16:G16,"38")</f>
        <v>0</v>
      </c>
      <c r="D148" s="91">
        <f>COUNTIF(A19:G19,"38")</f>
        <v>0</v>
      </c>
      <c r="E148" s="91">
        <f>COUNTIF(A22:G22,"38")</f>
        <v>0</v>
      </c>
      <c r="F148" s="91">
        <f>COUNTIF(A25:G25,"38")</f>
        <v>0</v>
      </c>
      <c r="G148" s="91"/>
      <c r="H148" s="91"/>
      <c r="I148" s="91"/>
      <c r="J148" s="91"/>
      <c r="K148" s="91"/>
      <c r="L148" s="91"/>
      <c r="M148" s="91"/>
      <c r="N148" s="91"/>
      <c r="O148" s="204">
        <f>SUM(A148:N148)</f>
        <v>0</v>
      </c>
      <c r="P148" s="206">
        <f>O148/30</f>
        <v>0</v>
      </c>
      <c r="Q148" s="91"/>
      <c r="R148" s="116"/>
      <c r="S148" s="116"/>
      <c r="T148" s="116"/>
      <c r="U148" s="23"/>
      <c r="V148" s="23"/>
      <c r="W148" s="23"/>
      <c r="X148" s="23"/>
      <c r="Y148" s="25"/>
      <c r="Z148" s="27"/>
      <c r="AB148" s="20"/>
    </row>
    <row r="149" spans="1:28" ht="25.5">
      <c r="A149" s="208" t="s">
        <v>18</v>
      </c>
      <c r="B149" s="91"/>
      <c r="C149" s="91"/>
      <c r="D149" s="91"/>
      <c r="E149" s="91"/>
      <c r="F149" s="91"/>
      <c r="G149" s="91"/>
      <c r="H149" s="91"/>
      <c r="I149" s="91"/>
      <c r="J149" s="91"/>
      <c r="K149" s="91"/>
      <c r="L149" s="91"/>
      <c r="M149" s="91"/>
      <c r="N149" s="91"/>
      <c r="O149" s="205" t="s">
        <v>66</v>
      </c>
      <c r="P149" s="205">
        <v>39</v>
      </c>
      <c r="Q149" s="91"/>
      <c r="R149" s="116"/>
      <c r="S149" s="116"/>
      <c r="T149" s="116"/>
      <c r="U149" s="23"/>
      <c r="V149" s="23"/>
      <c r="W149" s="23"/>
      <c r="X149" s="23"/>
      <c r="Y149" s="26"/>
      <c r="Z149" s="26"/>
      <c r="AB149" s="20"/>
    </row>
    <row r="150" spans="1:28">
      <c r="A150" s="208">
        <f>COUNTIF(A10:G10,"39")</f>
        <v>0</v>
      </c>
      <c r="B150" s="91">
        <f>COUNTIF(A13:G13,"39")</f>
        <v>0</v>
      </c>
      <c r="C150" s="91">
        <f>COUNTIF(A16:G16,"39")</f>
        <v>0</v>
      </c>
      <c r="D150" s="91">
        <f>COUNTIF(A19:G19,"39")</f>
        <v>0</v>
      </c>
      <c r="E150" s="91">
        <f>COUNTIF(A22:G22,"39")</f>
        <v>0</v>
      </c>
      <c r="F150" s="91">
        <f>COUNTIF(A25:G25,"39")</f>
        <v>0</v>
      </c>
      <c r="G150" s="91"/>
      <c r="H150" s="91"/>
      <c r="I150" s="91"/>
      <c r="J150" s="91"/>
      <c r="K150" s="91"/>
      <c r="L150" s="91"/>
      <c r="M150" s="91"/>
      <c r="N150" s="91"/>
      <c r="O150" s="204">
        <f>SUM(A150:N150)</f>
        <v>0</v>
      </c>
      <c r="P150" s="206">
        <f>O150/30</f>
        <v>0</v>
      </c>
      <c r="Q150" s="91"/>
      <c r="R150" s="116"/>
      <c r="S150" s="116"/>
      <c r="T150" s="116"/>
      <c r="U150" s="23"/>
      <c r="V150" s="23"/>
      <c r="W150" s="23"/>
      <c r="X150" s="23"/>
      <c r="Y150" s="25"/>
      <c r="Z150" s="27"/>
      <c r="AB150" s="20"/>
    </row>
    <row r="151" spans="1:28" ht="25.5">
      <c r="A151" s="91" t="s">
        <v>19</v>
      </c>
      <c r="B151" s="91"/>
      <c r="C151" s="91"/>
      <c r="D151" s="91"/>
      <c r="E151" s="91"/>
      <c r="F151" s="91"/>
      <c r="G151" s="91"/>
      <c r="H151" s="91"/>
      <c r="I151" s="91"/>
      <c r="J151" s="91"/>
      <c r="K151" s="91"/>
      <c r="L151" s="91"/>
      <c r="M151" s="91"/>
      <c r="N151" s="91"/>
      <c r="O151" s="205" t="s">
        <v>12</v>
      </c>
      <c r="P151" s="205">
        <v>40</v>
      </c>
      <c r="Q151" s="91"/>
      <c r="R151" s="116"/>
      <c r="S151" s="116"/>
      <c r="T151" s="116"/>
      <c r="U151" s="23"/>
      <c r="V151" s="23"/>
      <c r="W151" s="23"/>
      <c r="X151" s="23"/>
      <c r="Y151" s="26"/>
      <c r="Z151" s="26"/>
      <c r="AB151" s="20"/>
    </row>
    <row r="152" spans="1:28">
      <c r="A152" s="208">
        <f>COUNTIF(A10:G10,"40")</f>
        <v>0</v>
      </c>
      <c r="B152" s="91">
        <f>COUNTIF(A13:G13,"40")</f>
        <v>0</v>
      </c>
      <c r="C152" s="91">
        <f>COUNTIF(A16:G16,"40")</f>
        <v>0</v>
      </c>
      <c r="D152" s="91">
        <f>COUNTIF(A19:G19,"40")</f>
        <v>0</v>
      </c>
      <c r="E152" s="91">
        <f>COUNTIF(A22:G22,"40")</f>
        <v>0</v>
      </c>
      <c r="F152" s="91">
        <f>COUNTIF(A25:G25,"40")</f>
        <v>0</v>
      </c>
      <c r="G152" s="91"/>
      <c r="H152" s="91"/>
      <c r="I152" s="91"/>
      <c r="J152" s="91"/>
      <c r="K152" s="91"/>
      <c r="L152" s="91"/>
      <c r="M152" s="91"/>
      <c r="N152" s="91"/>
      <c r="O152" s="204">
        <f>SUM(A152:N152)</f>
        <v>0</v>
      </c>
      <c r="P152" s="206">
        <f>O152/30</f>
        <v>0</v>
      </c>
      <c r="Q152" s="91"/>
      <c r="R152" s="116"/>
      <c r="S152" s="116"/>
      <c r="T152" s="116"/>
      <c r="U152" s="23"/>
      <c r="V152" s="23"/>
      <c r="W152" s="23"/>
      <c r="X152" s="23"/>
      <c r="Y152" s="25"/>
      <c r="Z152" s="27"/>
      <c r="AB152" s="20"/>
    </row>
    <row r="153" spans="1:28" ht="25.5">
      <c r="A153" s="208" t="s">
        <v>72</v>
      </c>
      <c r="B153" s="91"/>
      <c r="C153" s="91"/>
      <c r="D153" s="91"/>
      <c r="E153" s="91"/>
      <c r="F153" s="91"/>
      <c r="G153" s="91"/>
      <c r="H153" s="91"/>
      <c r="I153" s="91"/>
      <c r="J153" s="91"/>
      <c r="K153" s="91"/>
      <c r="L153" s="91"/>
      <c r="M153" s="91"/>
      <c r="N153" s="91"/>
      <c r="O153" s="205" t="s">
        <v>13</v>
      </c>
      <c r="P153" s="205">
        <v>41</v>
      </c>
      <c r="Q153" s="91"/>
      <c r="R153" s="116"/>
      <c r="S153" s="116"/>
      <c r="T153" s="116"/>
      <c r="U153" s="23"/>
      <c r="V153" s="23"/>
      <c r="W153" s="23"/>
      <c r="X153" s="23"/>
      <c r="Y153" s="26"/>
      <c r="Z153" s="26"/>
      <c r="AB153" s="20"/>
    </row>
    <row r="154" spans="1:28">
      <c r="A154" s="208">
        <f>COUNTIF(A10:G10,"41")</f>
        <v>0</v>
      </c>
      <c r="B154" s="91">
        <f>COUNTIF(A13:G13,"41")</f>
        <v>0</v>
      </c>
      <c r="C154" s="91">
        <f>COUNTIF(A16:G16,"41")</f>
        <v>0</v>
      </c>
      <c r="D154" s="91">
        <f>COUNTIF(A19:G19,"41")</f>
        <v>0</v>
      </c>
      <c r="E154" s="91">
        <f>COUNTIF(A22:G22,"41")</f>
        <v>0</v>
      </c>
      <c r="F154" s="91">
        <f>COUNTIF(A25:G25,"41")</f>
        <v>0</v>
      </c>
      <c r="G154" s="91"/>
      <c r="H154" s="91"/>
      <c r="I154" s="91"/>
      <c r="J154" s="91"/>
      <c r="K154" s="91"/>
      <c r="L154" s="91"/>
      <c r="M154" s="91"/>
      <c r="N154" s="91"/>
      <c r="O154" s="204">
        <f>SUM(A154:N154)</f>
        <v>0</v>
      </c>
      <c r="P154" s="206">
        <f>O154/30</f>
        <v>0</v>
      </c>
      <c r="Q154" s="91"/>
      <c r="R154" s="116"/>
      <c r="S154" s="116"/>
      <c r="T154" s="116"/>
      <c r="U154" s="23"/>
      <c r="V154" s="23"/>
      <c r="W154" s="23"/>
      <c r="X154" s="23"/>
      <c r="Y154" s="25"/>
      <c r="Z154" s="27"/>
      <c r="AB154" s="20"/>
    </row>
    <row r="155" spans="1:28" ht="25.5">
      <c r="A155" s="91" t="s">
        <v>73</v>
      </c>
      <c r="B155" s="91"/>
      <c r="C155" s="91"/>
      <c r="D155" s="91"/>
      <c r="E155" s="91"/>
      <c r="F155" s="91"/>
      <c r="G155" s="91"/>
      <c r="H155" s="91"/>
      <c r="I155" s="91"/>
      <c r="J155" s="91"/>
      <c r="K155" s="91"/>
      <c r="L155" s="91"/>
      <c r="M155" s="91"/>
      <c r="N155" s="91"/>
      <c r="O155" s="205" t="s">
        <v>14</v>
      </c>
      <c r="P155" s="205">
        <v>42</v>
      </c>
      <c r="Q155" s="91"/>
      <c r="R155" s="116"/>
      <c r="S155" s="116"/>
      <c r="T155" s="116"/>
      <c r="U155" s="23"/>
      <c r="V155" s="23"/>
      <c r="W155" s="23"/>
      <c r="X155" s="23"/>
      <c r="Y155" s="26"/>
      <c r="Z155" s="26"/>
      <c r="AB155" s="20"/>
    </row>
    <row r="156" spans="1:28">
      <c r="A156" s="208">
        <f>COUNTIF(A10:G10,"42")</f>
        <v>0</v>
      </c>
      <c r="B156" s="91">
        <f>COUNTIF(A13:G13,"42")</f>
        <v>0</v>
      </c>
      <c r="C156" s="91">
        <f>COUNTIF(A16:G16,"42")</f>
        <v>0</v>
      </c>
      <c r="D156" s="91">
        <f>COUNTIF(A19:G19,"42")</f>
        <v>0</v>
      </c>
      <c r="E156" s="91">
        <f>COUNTIF(A22:G22,"42")</f>
        <v>0</v>
      </c>
      <c r="F156" s="91">
        <f>COUNTIF(A25:G25,"42")</f>
        <v>0</v>
      </c>
      <c r="G156" s="91"/>
      <c r="H156" s="91"/>
      <c r="I156" s="91"/>
      <c r="J156" s="91"/>
      <c r="K156" s="91"/>
      <c r="L156" s="91"/>
      <c r="M156" s="91"/>
      <c r="N156" s="91"/>
      <c r="O156" s="204">
        <f>SUM(A156:N156)</f>
        <v>0</v>
      </c>
      <c r="P156" s="206">
        <f>O156/30</f>
        <v>0</v>
      </c>
      <c r="Q156" s="91"/>
      <c r="R156" s="116"/>
      <c r="S156" s="116"/>
      <c r="T156" s="116"/>
      <c r="U156" s="23"/>
      <c r="V156" s="23"/>
      <c r="W156" s="23"/>
      <c r="X156" s="23"/>
      <c r="Y156" s="25"/>
      <c r="Z156" s="27"/>
      <c r="AB156" s="20"/>
    </row>
    <row r="157" spans="1:28" ht="25.5">
      <c r="A157" s="91" t="s">
        <v>74</v>
      </c>
      <c r="B157" s="91"/>
      <c r="C157" s="91"/>
      <c r="D157" s="91"/>
      <c r="E157" s="91"/>
      <c r="F157" s="91"/>
      <c r="G157" s="91"/>
      <c r="H157" s="91"/>
      <c r="I157" s="91"/>
      <c r="J157" s="91"/>
      <c r="K157" s="91"/>
      <c r="L157" s="91"/>
      <c r="M157" s="91"/>
      <c r="N157" s="91"/>
      <c r="O157" s="205" t="s">
        <v>15</v>
      </c>
      <c r="P157" s="205">
        <v>43</v>
      </c>
      <c r="Q157" s="91"/>
      <c r="R157" s="116"/>
      <c r="S157" s="116"/>
      <c r="T157" s="116"/>
      <c r="U157" s="23"/>
      <c r="V157" s="23"/>
      <c r="W157" s="23"/>
      <c r="X157" s="23"/>
      <c r="Y157" s="26"/>
      <c r="Z157" s="26"/>
      <c r="AB157" s="20"/>
    </row>
    <row r="158" spans="1:28">
      <c r="A158" s="208">
        <f>COUNTIF(A10:G10,"43")</f>
        <v>0</v>
      </c>
      <c r="B158" s="91">
        <f>COUNTIF(A13:G13,"43")</f>
        <v>0</v>
      </c>
      <c r="C158" s="91">
        <f>COUNTIF(A16:G16,"43")</f>
        <v>0</v>
      </c>
      <c r="D158" s="91">
        <f>COUNTIF(A19:G19,"43")</f>
        <v>0</v>
      </c>
      <c r="E158" s="91">
        <f>COUNTIF(A22:G22,"43")</f>
        <v>0</v>
      </c>
      <c r="F158" s="91">
        <f>COUNTIF(A25:G25,"43")</f>
        <v>0</v>
      </c>
      <c r="G158" s="91"/>
      <c r="H158" s="91"/>
      <c r="I158" s="91"/>
      <c r="J158" s="91"/>
      <c r="K158" s="91"/>
      <c r="L158" s="91"/>
      <c r="M158" s="91"/>
      <c r="N158" s="91"/>
      <c r="O158" s="204">
        <f>SUM(A158:N158)</f>
        <v>0</v>
      </c>
      <c r="P158" s="206">
        <f>O158/30</f>
        <v>0</v>
      </c>
      <c r="Q158" s="91"/>
      <c r="R158" s="116"/>
      <c r="S158" s="116"/>
      <c r="T158" s="116"/>
      <c r="U158" s="23"/>
      <c r="V158" s="23"/>
      <c r="W158" s="23"/>
      <c r="X158" s="23"/>
      <c r="Y158" s="25"/>
      <c r="Z158" s="27"/>
      <c r="AB158" s="20"/>
    </row>
    <row r="159" spans="1:28" ht="25.5">
      <c r="A159" s="91" t="s">
        <v>75</v>
      </c>
      <c r="B159" s="91"/>
      <c r="C159" s="91"/>
      <c r="D159" s="91"/>
      <c r="E159" s="91"/>
      <c r="F159" s="91"/>
      <c r="G159" s="91"/>
      <c r="H159" s="91"/>
      <c r="I159" s="91"/>
      <c r="J159" s="91"/>
      <c r="K159" s="91"/>
      <c r="L159" s="91"/>
      <c r="M159" s="91"/>
      <c r="N159" s="91"/>
      <c r="O159" s="205" t="s">
        <v>68</v>
      </c>
      <c r="P159" s="205">
        <v>44</v>
      </c>
      <c r="Q159" s="91"/>
      <c r="R159" s="116"/>
      <c r="S159" s="116"/>
      <c r="T159" s="116"/>
      <c r="U159" s="23"/>
      <c r="V159" s="23"/>
      <c r="W159" s="23"/>
      <c r="X159" s="23"/>
      <c r="Y159" s="26"/>
      <c r="Z159" s="26"/>
      <c r="AB159" s="20"/>
    </row>
    <row r="160" spans="1:28">
      <c r="A160" s="208">
        <f>COUNTIF(A10:G10,"44")</f>
        <v>0</v>
      </c>
      <c r="B160" s="91">
        <f>COUNTIF(A13:G13,"44")</f>
        <v>0</v>
      </c>
      <c r="C160" s="91">
        <f>COUNTIF(A16:G16,"44")</f>
        <v>0</v>
      </c>
      <c r="D160" s="91">
        <f>COUNTIF(A19:G19,"44")</f>
        <v>0</v>
      </c>
      <c r="E160" s="91">
        <f>COUNTIF(A22:G22,"44")</f>
        <v>0</v>
      </c>
      <c r="F160" s="91">
        <f>COUNTIF(A25:G25,"44")</f>
        <v>0</v>
      </c>
      <c r="G160" s="91"/>
      <c r="H160" s="91"/>
      <c r="I160" s="91"/>
      <c r="J160" s="91"/>
      <c r="K160" s="91"/>
      <c r="L160" s="91"/>
      <c r="M160" s="91"/>
      <c r="N160" s="91"/>
      <c r="O160" s="204">
        <f>SUM(A160:N160)</f>
        <v>0</v>
      </c>
      <c r="P160" s="206">
        <f>O160/30</f>
        <v>0</v>
      </c>
      <c r="Q160" s="91"/>
      <c r="R160" s="116"/>
      <c r="S160" s="116"/>
      <c r="T160" s="116"/>
      <c r="U160" s="23"/>
      <c r="V160" s="23"/>
      <c r="W160" s="23"/>
      <c r="X160" s="23"/>
      <c r="Y160" s="25"/>
      <c r="Z160" s="27"/>
      <c r="AB160" s="20"/>
    </row>
    <row r="161" spans="1:28" ht="25.5">
      <c r="A161" s="91" t="s">
        <v>76</v>
      </c>
      <c r="B161" s="91"/>
      <c r="C161" s="91"/>
      <c r="D161" s="91"/>
      <c r="E161" s="91"/>
      <c r="F161" s="91"/>
      <c r="G161" s="91"/>
      <c r="H161" s="91"/>
      <c r="I161" s="91"/>
      <c r="J161" s="91"/>
      <c r="K161" s="91"/>
      <c r="L161" s="91"/>
      <c r="M161" s="91"/>
      <c r="N161" s="91"/>
      <c r="O161" s="205" t="s">
        <v>69</v>
      </c>
      <c r="P161" s="205">
        <v>45</v>
      </c>
      <c r="Q161" s="91"/>
      <c r="R161" s="116"/>
      <c r="S161" s="116"/>
      <c r="T161" s="116"/>
      <c r="U161" s="23"/>
      <c r="V161" s="23"/>
      <c r="W161" s="23"/>
      <c r="X161" s="23"/>
      <c r="Y161" s="26"/>
      <c r="Z161" s="26"/>
      <c r="AB161" s="20"/>
    </row>
    <row r="162" spans="1:28">
      <c r="A162" s="208">
        <f>COUNTIF(A10:G10,"45")</f>
        <v>0</v>
      </c>
      <c r="B162" s="91">
        <f>COUNTIF(A13:G13,"45")</f>
        <v>0</v>
      </c>
      <c r="C162" s="91">
        <f>COUNTIF($A$16:$G$16,"45")</f>
        <v>0</v>
      </c>
      <c r="D162" s="91">
        <f>COUNTIF($A$19:$G$19,"45")</f>
        <v>0</v>
      </c>
      <c r="E162" s="91">
        <f>COUNTIF($A$22:$G$22,"45")</f>
        <v>0</v>
      </c>
      <c r="F162" s="91">
        <f>COUNTIF($A$25:$G$25,"45")</f>
        <v>0</v>
      </c>
      <c r="G162" s="91"/>
      <c r="H162" s="91"/>
      <c r="I162" s="91"/>
      <c r="J162" s="91"/>
      <c r="K162" s="91"/>
      <c r="L162" s="91"/>
      <c r="M162" s="91"/>
      <c r="N162" s="91"/>
      <c r="O162" s="204">
        <f>SUM(A162:N162)</f>
        <v>0</v>
      </c>
      <c r="P162" s="206">
        <f>O162/30</f>
        <v>0</v>
      </c>
      <c r="Q162" s="91"/>
      <c r="R162" s="116"/>
      <c r="S162" s="116"/>
      <c r="T162" s="116"/>
      <c r="U162" s="23"/>
      <c r="V162" s="23"/>
      <c r="W162" s="23"/>
      <c r="X162" s="23"/>
      <c r="Y162" s="25"/>
      <c r="Z162" s="27"/>
      <c r="AB162" s="20"/>
    </row>
    <row r="163" spans="1:28" ht="25.5">
      <c r="A163" s="86" t="s">
        <v>198</v>
      </c>
      <c r="B163" s="86"/>
      <c r="C163" s="86"/>
      <c r="D163" s="86"/>
      <c r="E163" s="86"/>
      <c r="F163" s="86"/>
      <c r="G163" s="86"/>
      <c r="H163" s="86"/>
      <c r="I163" s="86"/>
      <c r="J163" s="86"/>
      <c r="K163" s="86"/>
      <c r="L163" s="86"/>
      <c r="M163" s="86"/>
      <c r="N163" s="86"/>
      <c r="O163" s="205" t="s">
        <v>213</v>
      </c>
      <c r="P163" s="205">
        <v>46</v>
      </c>
      <c r="Q163" s="86"/>
      <c r="R163" s="98"/>
      <c r="S163" s="98"/>
      <c r="T163" s="98"/>
    </row>
    <row r="164" spans="1:28">
      <c r="A164" s="208">
        <f>COUNTIF($A$10:$G$10,"46")</f>
        <v>0</v>
      </c>
      <c r="B164" s="91">
        <f>COUNTIF($A$13:$G$13,"46")</f>
        <v>0</v>
      </c>
      <c r="C164" s="91">
        <f>COUNTIF($A$16:$G$16,"46")</f>
        <v>0</v>
      </c>
      <c r="D164" s="91">
        <f>COUNTIF($A$19:$G$19,"46")</f>
        <v>0</v>
      </c>
      <c r="E164" s="91">
        <f>COUNTIF($A$22:$G$22,"46")</f>
        <v>0</v>
      </c>
      <c r="F164" s="91">
        <f>COUNTIF($A$25:$G$25,"46")</f>
        <v>0</v>
      </c>
      <c r="G164" s="86"/>
      <c r="H164" s="86"/>
      <c r="I164" s="86"/>
      <c r="J164" s="86"/>
      <c r="K164" s="86"/>
      <c r="L164" s="86"/>
      <c r="M164" s="86"/>
      <c r="N164" s="86"/>
      <c r="O164" s="204">
        <f>SUM(A164:N164)</f>
        <v>0</v>
      </c>
      <c r="P164" s="206">
        <f>O164/30</f>
        <v>0</v>
      </c>
      <c r="Q164" s="86"/>
      <c r="R164" s="98"/>
      <c r="S164" s="98"/>
      <c r="T164" s="98"/>
    </row>
    <row r="165" spans="1:28" ht="25.5">
      <c r="A165" s="86" t="s">
        <v>199</v>
      </c>
      <c r="B165" s="86"/>
      <c r="C165" s="86"/>
      <c r="D165" s="86"/>
      <c r="E165" s="86"/>
      <c r="F165" s="86"/>
      <c r="G165" s="86"/>
      <c r="H165" s="86"/>
      <c r="I165" s="86"/>
      <c r="J165" s="86"/>
      <c r="K165" s="86"/>
      <c r="L165" s="86"/>
      <c r="M165" s="86"/>
      <c r="N165" s="86"/>
      <c r="O165" s="205" t="s">
        <v>214</v>
      </c>
      <c r="P165" s="205">
        <v>47</v>
      </c>
      <c r="Q165" s="86"/>
      <c r="R165" s="98"/>
      <c r="S165" s="98"/>
      <c r="T165" s="98"/>
    </row>
    <row r="166" spans="1:28">
      <c r="A166" s="208">
        <f>COUNTIF($A$10:$G$10,"47")</f>
        <v>0</v>
      </c>
      <c r="B166" s="91">
        <f>COUNTIF($A$13:$G$13,"47")</f>
        <v>0</v>
      </c>
      <c r="C166" s="91">
        <f>COUNTIF($A$16:$G$16,"47")</f>
        <v>0</v>
      </c>
      <c r="D166" s="91">
        <f>COUNTIF($A$19:$G$19,"47")</f>
        <v>0</v>
      </c>
      <c r="E166" s="91">
        <f>COUNTIF($A$22:$G$22,"47")</f>
        <v>0</v>
      </c>
      <c r="F166" s="91">
        <f>COUNTIF($A$25:$G$25,"47")</f>
        <v>0</v>
      </c>
      <c r="G166" s="86"/>
      <c r="H166" s="86"/>
      <c r="I166" s="86"/>
      <c r="J166" s="86"/>
      <c r="K166" s="86"/>
      <c r="L166" s="86"/>
      <c r="M166" s="86"/>
      <c r="N166" s="86"/>
      <c r="O166" s="204">
        <f>SUM(A166:N166)</f>
        <v>0</v>
      </c>
      <c r="P166" s="206">
        <f>O166/30</f>
        <v>0</v>
      </c>
      <c r="Q166" s="86"/>
      <c r="R166" s="98"/>
      <c r="S166" s="98"/>
      <c r="T166" s="98"/>
    </row>
    <row r="167" spans="1:28" ht="25.5">
      <c r="A167" s="86" t="s">
        <v>200</v>
      </c>
      <c r="B167" s="86"/>
      <c r="C167" s="86"/>
      <c r="D167" s="86"/>
      <c r="E167" s="86"/>
      <c r="F167" s="86"/>
      <c r="G167" s="86"/>
      <c r="H167" s="86"/>
      <c r="I167" s="86"/>
      <c r="J167" s="86"/>
      <c r="K167" s="86"/>
      <c r="L167" s="86"/>
      <c r="M167" s="86"/>
      <c r="N167" s="86"/>
      <c r="O167" s="205" t="s">
        <v>215</v>
      </c>
      <c r="P167" s="205">
        <v>48</v>
      </c>
      <c r="Q167" s="86"/>
      <c r="R167" s="98"/>
      <c r="S167" s="98"/>
      <c r="T167" s="98"/>
    </row>
    <row r="168" spans="1:28">
      <c r="A168" s="208">
        <f>COUNTIF($A$10:$G$10,"48")</f>
        <v>0</v>
      </c>
      <c r="B168" s="91">
        <f>COUNTIF($A$13:$G$13,"48")</f>
        <v>0</v>
      </c>
      <c r="C168" s="91">
        <f>COUNTIF($A$16:$G$16,"48")</f>
        <v>0</v>
      </c>
      <c r="D168" s="91">
        <f>COUNTIF($A$19:$G$19,"48")</f>
        <v>0</v>
      </c>
      <c r="E168" s="91">
        <f>COUNTIF($A$22:$G$22,"48")</f>
        <v>0</v>
      </c>
      <c r="F168" s="91">
        <f>COUNTIF($A$25:$G$25,"48")</f>
        <v>0</v>
      </c>
      <c r="G168" s="86"/>
      <c r="H168" s="86"/>
      <c r="I168" s="86"/>
      <c r="J168" s="86"/>
      <c r="K168" s="86"/>
      <c r="L168" s="86"/>
      <c r="M168" s="86"/>
      <c r="N168" s="86"/>
      <c r="O168" s="204">
        <f>SUM(A168:N168)</f>
        <v>0</v>
      </c>
      <c r="P168" s="206">
        <f>O168/30</f>
        <v>0</v>
      </c>
      <c r="Q168" s="86"/>
      <c r="R168" s="98"/>
      <c r="S168" s="98"/>
      <c r="T168" s="98"/>
    </row>
    <row r="169" spans="1:28" ht="25.5">
      <c r="A169" s="86" t="s">
        <v>201</v>
      </c>
      <c r="B169" s="86"/>
      <c r="C169" s="86"/>
      <c r="D169" s="86"/>
      <c r="E169" s="86"/>
      <c r="F169" s="86"/>
      <c r="G169" s="86"/>
      <c r="H169" s="86"/>
      <c r="I169" s="86"/>
      <c r="J169" s="86"/>
      <c r="K169" s="86"/>
      <c r="L169" s="86"/>
      <c r="M169" s="86"/>
      <c r="N169" s="86"/>
      <c r="O169" s="205" t="s">
        <v>216</v>
      </c>
      <c r="P169" s="205">
        <v>49</v>
      </c>
      <c r="Q169" s="86"/>
      <c r="R169" s="98"/>
      <c r="S169" s="98"/>
      <c r="T169" s="98"/>
    </row>
    <row r="170" spans="1:28">
      <c r="A170" s="208">
        <f>COUNTIF($A$10:$G$10,"49")</f>
        <v>0</v>
      </c>
      <c r="B170" s="91">
        <f>COUNTIF($A$13:$G$13,"49")</f>
        <v>0</v>
      </c>
      <c r="C170" s="91">
        <f>COUNTIF($A$16:$G$16,"49")</f>
        <v>0</v>
      </c>
      <c r="D170" s="91">
        <f>COUNTIF($A$19:$G$19,"49")</f>
        <v>0</v>
      </c>
      <c r="E170" s="91">
        <f>COUNTIF($A$22:$G$22,"49")</f>
        <v>0</v>
      </c>
      <c r="F170" s="91">
        <f>COUNTIF($A$25:$G$25,"49")</f>
        <v>0</v>
      </c>
      <c r="G170" s="86"/>
      <c r="H170" s="86"/>
      <c r="I170" s="86"/>
      <c r="J170" s="86"/>
      <c r="K170" s="86"/>
      <c r="L170" s="86"/>
      <c r="M170" s="86"/>
      <c r="N170" s="86"/>
      <c r="O170" s="204">
        <f>SUM(A170:N170)</f>
        <v>0</v>
      </c>
      <c r="P170" s="206">
        <f>O170/30</f>
        <v>0</v>
      </c>
      <c r="Q170" s="86"/>
      <c r="R170" s="98"/>
      <c r="S170" s="98"/>
      <c r="T170" s="98"/>
    </row>
    <row r="171" spans="1:28" ht="25.5">
      <c r="A171" s="86" t="s">
        <v>202</v>
      </c>
      <c r="B171" s="86"/>
      <c r="C171" s="86"/>
      <c r="D171" s="86"/>
      <c r="E171" s="86"/>
      <c r="F171" s="86"/>
      <c r="G171" s="86"/>
      <c r="H171" s="86"/>
      <c r="I171" s="86"/>
      <c r="J171" s="86"/>
      <c r="K171" s="86"/>
      <c r="L171" s="86"/>
      <c r="M171" s="86"/>
      <c r="N171" s="86"/>
      <c r="O171" s="205" t="s">
        <v>217</v>
      </c>
      <c r="P171" s="205">
        <v>50</v>
      </c>
      <c r="Q171" s="86"/>
      <c r="R171" s="98"/>
      <c r="S171" s="98"/>
      <c r="T171" s="98"/>
    </row>
    <row r="172" spans="1:28">
      <c r="A172" s="208">
        <f>COUNTIF($A$10:$G$10,"50")</f>
        <v>0</v>
      </c>
      <c r="B172" s="91">
        <f>COUNTIF($A$13:$G$13,"50")</f>
        <v>0</v>
      </c>
      <c r="C172" s="91">
        <f>COUNTIF($A$16:$G$16,"50")</f>
        <v>0</v>
      </c>
      <c r="D172" s="91">
        <f>COUNTIF($A$19:$G$19,"50")</f>
        <v>0</v>
      </c>
      <c r="E172" s="91">
        <f>COUNTIF($A$22:$G$22,"50")</f>
        <v>0</v>
      </c>
      <c r="F172" s="91">
        <f>COUNTIF($A$25:$G$25,"50")</f>
        <v>0</v>
      </c>
      <c r="G172" s="86"/>
      <c r="H172" s="86"/>
      <c r="I172" s="86"/>
      <c r="J172" s="86"/>
      <c r="K172" s="86"/>
      <c r="L172" s="86"/>
      <c r="M172" s="86"/>
      <c r="N172" s="86"/>
      <c r="O172" s="204">
        <f>SUM(A172:N172)</f>
        <v>0</v>
      </c>
      <c r="P172" s="206">
        <f>O172/30</f>
        <v>0</v>
      </c>
      <c r="Q172" s="86"/>
      <c r="R172" s="98"/>
      <c r="S172" s="98"/>
      <c r="T172" s="98"/>
    </row>
    <row r="173" spans="1:28" ht="25.5">
      <c r="A173" s="86" t="s">
        <v>203</v>
      </c>
      <c r="B173" s="86"/>
      <c r="C173" s="86"/>
      <c r="D173" s="86"/>
      <c r="E173" s="86"/>
      <c r="F173" s="86"/>
      <c r="G173" s="86"/>
      <c r="H173" s="86"/>
      <c r="I173" s="86"/>
      <c r="J173" s="86"/>
      <c r="K173" s="86"/>
      <c r="L173" s="86"/>
      <c r="M173" s="86"/>
      <c r="N173" s="86"/>
      <c r="O173" s="205" t="s">
        <v>218</v>
      </c>
      <c r="P173" s="205">
        <v>51</v>
      </c>
      <c r="Q173" s="86"/>
      <c r="R173" s="98"/>
      <c r="S173" s="98"/>
      <c r="T173" s="98"/>
    </row>
    <row r="174" spans="1:28">
      <c r="A174" s="208">
        <f>COUNTIF($A$10:$G$10,"51")</f>
        <v>0</v>
      </c>
      <c r="B174" s="91">
        <f>COUNTIF($A$13:$G$13,"51")</f>
        <v>0</v>
      </c>
      <c r="C174" s="91">
        <f>COUNTIF($A$16:$G$16,"51")</f>
        <v>0</v>
      </c>
      <c r="D174" s="91">
        <f>COUNTIF($A$19:$G$19,"51")</f>
        <v>0</v>
      </c>
      <c r="E174" s="91">
        <f>COUNTIF($A$22:$G$22,"51")</f>
        <v>0</v>
      </c>
      <c r="F174" s="91">
        <f>COUNTIF($A$25:$G$25,"51")</f>
        <v>0</v>
      </c>
      <c r="G174" s="86"/>
      <c r="H174" s="86"/>
      <c r="I174" s="86"/>
      <c r="J174" s="86"/>
      <c r="K174" s="86"/>
      <c r="L174" s="86"/>
      <c r="M174" s="86"/>
      <c r="N174" s="86"/>
      <c r="O174" s="204">
        <f>SUM(A174:N174)</f>
        <v>0</v>
      </c>
      <c r="P174" s="206">
        <f>O174/30</f>
        <v>0</v>
      </c>
      <c r="Q174" s="86"/>
      <c r="R174" s="98"/>
      <c r="S174" s="98"/>
      <c r="T174" s="98"/>
    </row>
    <row r="175" spans="1:28" ht="25.5">
      <c r="A175" s="86" t="s">
        <v>204</v>
      </c>
      <c r="B175" s="86"/>
      <c r="C175" s="86"/>
      <c r="D175" s="86"/>
      <c r="E175" s="86"/>
      <c r="F175" s="86"/>
      <c r="G175" s="86"/>
      <c r="H175" s="86"/>
      <c r="I175" s="86"/>
      <c r="J175" s="86"/>
      <c r="K175" s="86"/>
      <c r="L175" s="86"/>
      <c r="M175" s="86"/>
      <c r="N175" s="86"/>
      <c r="O175" s="205" t="s">
        <v>219</v>
      </c>
      <c r="P175" s="205">
        <v>52</v>
      </c>
      <c r="Q175" s="86"/>
      <c r="R175" s="98"/>
      <c r="S175" s="98"/>
      <c r="T175" s="98"/>
    </row>
    <row r="176" spans="1:28">
      <c r="A176" s="208">
        <f>COUNTIF($A$10:$G$10,"52")</f>
        <v>0</v>
      </c>
      <c r="B176" s="91">
        <f>COUNTIF($A$13:$G$13,"52")</f>
        <v>0</v>
      </c>
      <c r="C176" s="91">
        <f>COUNTIF($A$16:$G$16,"52")</f>
        <v>0</v>
      </c>
      <c r="D176" s="91">
        <f>COUNTIF($A$19:$G$19,"52")</f>
        <v>0</v>
      </c>
      <c r="E176" s="91">
        <f>COUNTIF($A$22:$G$22,"52")</f>
        <v>0</v>
      </c>
      <c r="F176" s="91">
        <f>COUNTIF($A$25:$G$25,"52")</f>
        <v>0</v>
      </c>
      <c r="G176" s="86"/>
      <c r="H176" s="86"/>
      <c r="I176" s="86"/>
      <c r="J176" s="86"/>
      <c r="K176" s="86"/>
      <c r="L176" s="86"/>
      <c r="M176" s="86"/>
      <c r="N176" s="86"/>
      <c r="O176" s="204">
        <f>SUM(A176:N176)</f>
        <v>0</v>
      </c>
      <c r="P176" s="206">
        <f>O176/30</f>
        <v>0</v>
      </c>
      <c r="Q176" s="86"/>
      <c r="R176" s="98"/>
      <c r="S176" s="98"/>
      <c r="T176" s="98"/>
    </row>
    <row r="177" spans="1:20" ht="25.5">
      <c r="A177" s="86" t="s">
        <v>205</v>
      </c>
      <c r="B177" s="86"/>
      <c r="C177" s="86"/>
      <c r="D177" s="86"/>
      <c r="E177" s="86"/>
      <c r="F177" s="86"/>
      <c r="G177" s="86"/>
      <c r="H177" s="86"/>
      <c r="I177" s="86"/>
      <c r="J177" s="86"/>
      <c r="K177" s="86"/>
      <c r="L177" s="86"/>
      <c r="M177" s="86"/>
      <c r="N177" s="86"/>
      <c r="O177" s="205" t="s">
        <v>220</v>
      </c>
      <c r="P177" s="205">
        <v>53</v>
      </c>
      <c r="Q177" s="86"/>
      <c r="R177" s="98"/>
      <c r="S177" s="98"/>
      <c r="T177" s="98"/>
    </row>
    <row r="178" spans="1:20">
      <c r="A178" s="208">
        <f>COUNTIF($A$10:$G$10,"53")</f>
        <v>0</v>
      </c>
      <c r="B178" s="91">
        <f>COUNTIF($A$13:$G$13,"53")</f>
        <v>0</v>
      </c>
      <c r="C178" s="91">
        <f>COUNTIF($A$16:$G$16,"53")</f>
        <v>0</v>
      </c>
      <c r="D178" s="91">
        <f>COUNTIF($A$19:$G$19,"53")</f>
        <v>0</v>
      </c>
      <c r="E178" s="91">
        <f>COUNTIF($A$22:$G$22,"53")</f>
        <v>0</v>
      </c>
      <c r="F178" s="91">
        <f>COUNTIF($A$25:$G$25,"53")</f>
        <v>0</v>
      </c>
      <c r="G178" s="86"/>
      <c r="H178" s="86"/>
      <c r="I178" s="86"/>
      <c r="J178" s="86"/>
      <c r="K178" s="86"/>
      <c r="L178" s="86"/>
      <c r="M178" s="86"/>
      <c r="N178" s="86"/>
      <c r="O178" s="204">
        <f>SUM(A178:N178)</f>
        <v>0</v>
      </c>
      <c r="P178" s="206">
        <f>O178/30</f>
        <v>0</v>
      </c>
      <c r="Q178" s="86"/>
      <c r="R178" s="98"/>
      <c r="S178" s="98"/>
      <c r="T178" s="98"/>
    </row>
    <row r="179" spans="1:20" ht="25.5">
      <c r="A179" s="86" t="s">
        <v>206</v>
      </c>
      <c r="B179" s="86"/>
      <c r="C179" s="86"/>
      <c r="D179" s="86"/>
      <c r="E179" s="86"/>
      <c r="F179" s="86"/>
      <c r="G179" s="86"/>
      <c r="H179" s="86"/>
      <c r="I179" s="86"/>
      <c r="J179" s="86"/>
      <c r="K179" s="86"/>
      <c r="L179" s="86"/>
      <c r="M179" s="86"/>
      <c r="N179" s="86"/>
      <c r="O179" s="205" t="s">
        <v>221</v>
      </c>
      <c r="P179" s="205">
        <v>54</v>
      </c>
      <c r="Q179" s="86"/>
      <c r="R179" s="98"/>
      <c r="S179" s="98"/>
      <c r="T179" s="98"/>
    </row>
    <row r="180" spans="1:20">
      <c r="A180" s="208">
        <f>COUNTIF($A$10:$G$10,"54")</f>
        <v>0</v>
      </c>
      <c r="B180" s="91">
        <f>COUNTIF($A$13:$G$13,"54")</f>
        <v>0</v>
      </c>
      <c r="C180" s="91">
        <f>COUNTIF($A$16:$G$16,"54")</f>
        <v>0</v>
      </c>
      <c r="D180" s="91">
        <f>COUNTIF($A$19:$G$19,"54")</f>
        <v>0</v>
      </c>
      <c r="E180" s="91">
        <f>COUNTIF($A$22:$G$22,"54")</f>
        <v>0</v>
      </c>
      <c r="F180" s="91">
        <f>COUNTIF($A$25:$G$25,"54")</f>
        <v>0</v>
      </c>
      <c r="G180" s="86"/>
      <c r="H180" s="86"/>
      <c r="I180" s="86"/>
      <c r="J180" s="86"/>
      <c r="K180" s="86"/>
      <c r="L180" s="86"/>
      <c r="M180" s="86"/>
      <c r="N180" s="86"/>
      <c r="O180" s="204">
        <f>SUM(A180:N180)</f>
        <v>0</v>
      </c>
      <c r="P180" s="206">
        <f>O180/30</f>
        <v>0</v>
      </c>
      <c r="Q180" s="86"/>
      <c r="R180" s="98"/>
      <c r="S180" s="98"/>
      <c r="T180" s="98"/>
    </row>
    <row r="181" spans="1:20" ht="25.5">
      <c r="A181" s="86" t="s">
        <v>207</v>
      </c>
      <c r="B181" s="86"/>
      <c r="C181" s="86"/>
      <c r="D181" s="86"/>
      <c r="E181" s="86"/>
      <c r="F181" s="86"/>
      <c r="G181" s="86"/>
      <c r="H181" s="86"/>
      <c r="I181" s="86"/>
      <c r="J181" s="86"/>
      <c r="K181" s="86"/>
      <c r="L181" s="86"/>
      <c r="M181" s="86"/>
      <c r="N181" s="86"/>
      <c r="O181" s="205" t="s">
        <v>222</v>
      </c>
      <c r="P181" s="205">
        <v>55</v>
      </c>
      <c r="Q181" s="86"/>
      <c r="R181" s="98"/>
      <c r="S181" s="98"/>
      <c r="T181" s="98"/>
    </row>
    <row r="182" spans="1:20">
      <c r="A182" s="208">
        <f>COUNTIF($A$10:$G$10,"55")</f>
        <v>0</v>
      </c>
      <c r="B182" s="91">
        <f>COUNTIF($A$13:$G$13,"55")</f>
        <v>0</v>
      </c>
      <c r="C182" s="91">
        <f>COUNTIF($A$16:$G$16,"55")</f>
        <v>0</v>
      </c>
      <c r="D182" s="91">
        <f>COUNTIF($A$19:$G$19,"55")</f>
        <v>0</v>
      </c>
      <c r="E182" s="91">
        <f>COUNTIF($A$22:$G$22,"55")</f>
        <v>0</v>
      </c>
      <c r="F182" s="91">
        <f>COUNTIF($A$25:$G$25,"55")</f>
        <v>0</v>
      </c>
      <c r="G182" s="86"/>
      <c r="H182" s="86"/>
      <c r="I182" s="86"/>
      <c r="J182" s="86"/>
      <c r="K182" s="86"/>
      <c r="L182" s="86"/>
      <c r="M182" s="86"/>
      <c r="N182" s="86"/>
      <c r="O182" s="204">
        <f>SUM(A182:N182)</f>
        <v>0</v>
      </c>
      <c r="P182" s="206">
        <f>O182/30</f>
        <v>0</v>
      </c>
      <c r="Q182" s="86"/>
      <c r="R182" s="98"/>
      <c r="S182" s="98"/>
      <c r="T182" s="98"/>
    </row>
    <row r="183" spans="1:20" ht="25.5">
      <c r="A183" s="86" t="s">
        <v>208</v>
      </c>
      <c r="B183" s="86"/>
      <c r="C183" s="86"/>
      <c r="D183" s="86"/>
      <c r="E183" s="86"/>
      <c r="F183" s="86"/>
      <c r="G183" s="86"/>
      <c r="H183" s="86"/>
      <c r="I183" s="86"/>
      <c r="J183" s="86"/>
      <c r="K183" s="86"/>
      <c r="L183" s="86"/>
      <c r="M183" s="86"/>
      <c r="N183" s="86"/>
      <c r="O183" s="205" t="s">
        <v>223</v>
      </c>
      <c r="P183" s="205">
        <v>56</v>
      </c>
      <c r="Q183" s="86"/>
      <c r="R183" s="98"/>
      <c r="S183" s="98"/>
      <c r="T183" s="98"/>
    </row>
    <row r="184" spans="1:20">
      <c r="A184" s="208">
        <f>COUNTIF($A$10:$G$10,"56")</f>
        <v>0</v>
      </c>
      <c r="B184" s="91">
        <f>COUNTIF($A$13:$G$13,"56")</f>
        <v>0</v>
      </c>
      <c r="C184" s="91">
        <f>COUNTIF($A$16:$G$16,"56")</f>
        <v>0</v>
      </c>
      <c r="D184" s="91">
        <f>COUNTIF($A$19:$G$19,"56")</f>
        <v>0</v>
      </c>
      <c r="E184" s="91">
        <f>COUNTIF($A$22:$G$22,"56")</f>
        <v>0</v>
      </c>
      <c r="F184" s="91">
        <f>COUNTIF($A$25:$G$25,"56")</f>
        <v>0</v>
      </c>
      <c r="G184" s="86"/>
      <c r="H184" s="86"/>
      <c r="I184" s="86"/>
      <c r="J184" s="86"/>
      <c r="K184" s="86"/>
      <c r="L184" s="86"/>
      <c r="M184" s="86"/>
      <c r="N184" s="86"/>
      <c r="O184" s="204">
        <f>SUM(A184:N184)</f>
        <v>0</v>
      </c>
      <c r="P184" s="206">
        <f>O184/30</f>
        <v>0</v>
      </c>
      <c r="Q184" s="86"/>
      <c r="R184" s="98"/>
      <c r="S184" s="98"/>
      <c r="T184" s="98"/>
    </row>
    <row r="185" spans="1:20" ht="25.5">
      <c r="A185" s="86" t="s">
        <v>209</v>
      </c>
      <c r="B185" s="86"/>
      <c r="C185" s="86"/>
      <c r="D185" s="86"/>
      <c r="E185" s="86"/>
      <c r="F185" s="86"/>
      <c r="G185" s="86"/>
      <c r="H185" s="86"/>
      <c r="I185" s="86"/>
      <c r="J185" s="86"/>
      <c r="K185" s="86"/>
      <c r="L185" s="86"/>
      <c r="M185" s="86"/>
      <c r="N185" s="86"/>
      <c r="O185" s="205" t="s">
        <v>224</v>
      </c>
      <c r="P185" s="205">
        <v>57</v>
      </c>
      <c r="Q185" s="86"/>
      <c r="R185" s="98"/>
      <c r="S185" s="98"/>
      <c r="T185" s="98"/>
    </row>
    <row r="186" spans="1:20">
      <c r="A186" s="208">
        <f>COUNTIF($A$10:$G$10,"57")</f>
        <v>0</v>
      </c>
      <c r="B186" s="91">
        <f>COUNTIF($A$13:$G$13,"57")</f>
        <v>0</v>
      </c>
      <c r="C186" s="91">
        <f>COUNTIF($A$16:$G$16,"57")</f>
        <v>0</v>
      </c>
      <c r="D186" s="91">
        <f>COUNTIF($A$19:$G$19,"57")</f>
        <v>0</v>
      </c>
      <c r="E186" s="91">
        <f>COUNTIF($A$22:$G$22,"57")</f>
        <v>0</v>
      </c>
      <c r="F186" s="91">
        <f>COUNTIF($A$25:$G$25,"57")</f>
        <v>0</v>
      </c>
      <c r="G186" s="86"/>
      <c r="H186" s="86"/>
      <c r="I186" s="86"/>
      <c r="J186" s="86"/>
      <c r="K186" s="86"/>
      <c r="L186" s="86"/>
      <c r="M186" s="86"/>
      <c r="N186" s="86"/>
      <c r="O186" s="204">
        <f>SUM(A186:N186)</f>
        <v>0</v>
      </c>
      <c r="P186" s="206">
        <f>O186/30</f>
        <v>0</v>
      </c>
      <c r="Q186" s="86"/>
      <c r="R186" s="98"/>
      <c r="S186" s="98"/>
      <c r="T186" s="98"/>
    </row>
    <row r="187" spans="1:20" ht="25.5">
      <c r="A187" s="86" t="s">
        <v>210</v>
      </c>
      <c r="B187" s="86"/>
      <c r="C187" s="86"/>
      <c r="D187" s="86"/>
      <c r="E187" s="86"/>
      <c r="F187" s="86"/>
      <c r="G187" s="86"/>
      <c r="H187" s="86"/>
      <c r="I187" s="86"/>
      <c r="J187" s="86"/>
      <c r="K187" s="86"/>
      <c r="L187" s="86"/>
      <c r="M187" s="86"/>
      <c r="N187" s="86"/>
      <c r="O187" s="205" t="s">
        <v>225</v>
      </c>
      <c r="P187" s="205">
        <v>58</v>
      </c>
      <c r="Q187" s="86"/>
      <c r="R187" s="98"/>
      <c r="S187" s="98"/>
      <c r="T187" s="98"/>
    </row>
    <row r="188" spans="1:20">
      <c r="A188" s="208">
        <f>COUNTIF($A$10:$G$10,"58")</f>
        <v>0</v>
      </c>
      <c r="B188" s="91">
        <f>COUNTIF($A$13:$G$13,"58")</f>
        <v>0</v>
      </c>
      <c r="C188" s="91">
        <f>COUNTIF($A$16:$G$16,"58")</f>
        <v>0</v>
      </c>
      <c r="D188" s="91">
        <f>COUNTIF($A$19:$G$19,"58")</f>
        <v>0</v>
      </c>
      <c r="E188" s="91">
        <f>COUNTIF($A$22:$G$22,"58")</f>
        <v>0</v>
      </c>
      <c r="F188" s="91">
        <f>COUNTIF($A$25:$G$25,"58")</f>
        <v>0</v>
      </c>
      <c r="G188" s="86"/>
      <c r="H188" s="86"/>
      <c r="I188" s="86"/>
      <c r="J188" s="86"/>
      <c r="K188" s="86"/>
      <c r="L188" s="86"/>
      <c r="M188" s="86"/>
      <c r="N188" s="86"/>
      <c r="O188" s="204">
        <f>SUM(A188:N188)</f>
        <v>0</v>
      </c>
      <c r="P188" s="206">
        <f>O188/30</f>
        <v>0</v>
      </c>
      <c r="Q188" s="86"/>
      <c r="R188" s="98"/>
      <c r="S188" s="98"/>
      <c r="T188" s="98"/>
    </row>
    <row r="189" spans="1:20" ht="25.5">
      <c r="A189" s="86" t="s">
        <v>211</v>
      </c>
      <c r="B189" s="86"/>
      <c r="C189" s="86"/>
      <c r="D189" s="86"/>
      <c r="E189" s="86"/>
      <c r="F189" s="86"/>
      <c r="G189" s="86"/>
      <c r="H189" s="86"/>
      <c r="I189" s="86"/>
      <c r="J189" s="86"/>
      <c r="K189" s="86"/>
      <c r="L189" s="86"/>
      <c r="M189" s="86"/>
      <c r="N189" s="86"/>
      <c r="O189" s="205" t="s">
        <v>226</v>
      </c>
      <c r="P189" s="205">
        <v>59</v>
      </c>
      <c r="Q189" s="86"/>
      <c r="R189" s="98"/>
      <c r="S189" s="98"/>
      <c r="T189" s="98"/>
    </row>
    <row r="190" spans="1:20">
      <c r="A190" s="208">
        <f>COUNTIF($A$10:$G$10,"59")</f>
        <v>0</v>
      </c>
      <c r="B190" s="91">
        <f>COUNTIF($A$13:$G$13,"59")</f>
        <v>0</v>
      </c>
      <c r="C190" s="91">
        <f>COUNTIF($A$16:$G$16,"59")</f>
        <v>0</v>
      </c>
      <c r="D190" s="91">
        <f>COUNTIF($A$19:$G$19,"59")</f>
        <v>0</v>
      </c>
      <c r="E190" s="91">
        <f>COUNTIF($A$22:$G$22,"59")</f>
        <v>0</v>
      </c>
      <c r="F190" s="91">
        <f>COUNTIF($A$25:$G$25,"59")</f>
        <v>0</v>
      </c>
      <c r="G190" s="86"/>
      <c r="H190" s="86"/>
      <c r="I190" s="86"/>
      <c r="J190" s="86"/>
      <c r="K190" s="86"/>
      <c r="L190" s="86"/>
      <c r="M190" s="86"/>
      <c r="N190" s="86"/>
      <c r="O190" s="204">
        <f>SUM(A190:N190)</f>
        <v>0</v>
      </c>
      <c r="P190" s="206">
        <f>O190/30</f>
        <v>0</v>
      </c>
      <c r="Q190" s="86"/>
      <c r="R190" s="98"/>
      <c r="S190" s="98"/>
      <c r="T190" s="98"/>
    </row>
    <row r="191" spans="1:20" ht="25.5">
      <c r="A191" s="86" t="s">
        <v>212</v>
      </c>
      <c r="B191" s="86"/>
      <c r="C191" s="86"/>
      <c r="D191" s="86"/>
      <c r="E191" s="86"/>
      <c r="F191" s="86"/>
      <c r="G191" s="86"/>
      <c r="H191" s="86"/>
      <c r="I191" s="86"/>
      <c r="J191" s="86"/>
      <c r="K191" s="86"/>
      <c r="L191" s="86"/>
      <c r="M191" s="86"/>
      <c r="N191" s="86"/>
      <c r="O191" s="205" t="s">
        <v>227</v>
      </c>
      <c r="P191" s="205">
        <v>60</v>
      </c>
      <c r="Q191" s="86"/>
      <c r="R191" s="98"/>
      <c r="S191" s="98"/>
      <c r="T191" s="98"/>
    </row>
    <row r="192" spans="1:20">
      <c r="A192" s="208">
        <f>COUNTIF($A$10:$G$10,"60")</f>
        <v>0</v>
      </c>
      <c r="B192" s="91">
        <f>COUNTIF($A$13:$G$13,"60")</f>
        <v>0</v>
      </c>
      <c r="C192" s="91">
        <f>COUNTIF($A$16:$G$16,"60")</f>
        <v>0</v>
      </c>
      <c r="D192" s="91">
        <f>COUNTIF($A$19:$G$19,"60")</f>
        <v>0</v>
      </c>
      <c r="E192" s="91">
        <f>COUNTIF($A$22:$G$22,"60")</f>
        <v>0</v>
      </c>
      <c r="F192" s="91">
        <f>COUNTIF($A$25:$G$25,"60")</f>
        <v>0</v>
      </c>
      <c r="G192" s="86"/>
      <c r="H192" s="86"/>
      <c r="I192" s="86"/>
      <c r="J192" s="86"/>
      <c r="K192" s="86"/>
      <c r="L192" s="86"/>
      <c r="M192" s="86"/>
      <c r="N192" s="86"/>
      <c r="O192" s="204">
        <f>SUM(A192:N192)</f>
        <v>0</v>
      </c>
      <c r="P192" s="206">
        <f>O192/30</f>
        <v>0</v>
      </c>
      <c r="Q192" s="86"/>
      <c r="R192" s="98"/>
      <c r="S192" s="98"/>
      <c r="T192" s="98"/>
    </row>
    <row r="193" spans="1:20">
      <c r="A193" s="98"/>
      <c r="B193" s="98"/>
      <c r="C193" s="98"/>
      <c r="D193" s="98"/>
      <c r="E193" s="98"/>
      <c r="F193" s="98"/>
      <c r="G193" s="98"/>
      <c r="H193" s="98"/>
      <c r="I193" s="98"/>
      <c r="J193" s="98"/>
      <c r="K193" s="98"/>
      <c r="L193" s="98"/>
      <c r="M193" s="98"/>
      <c r="N193" s="98"/>
      <c r="O193" s="98"/>
      <c r="P193" s="98"/>
      <c r="Q193" s="98"/>
      <c r="R193" s="98"/>
      <c r="S193" s="98"/>
      <c r="T193" s="98"/>
    </row>
    <row r="194" spans="1:20">
      <c r="A194" s="98"/>
      <c r="B194" s="98"/>
      <c r="C194" s="98"/>
      <c r="D194" s="98"/>
      <c r="E194" s="98"/>
      <c r="F194" s="98"/>
      <c r="G194" s="98"/>
      <c r="H194" s="98"/>
      <c r="I194" s="98"/>
      <c r="J194" s="98"/>
      <c r="K194" s="98"/>
      <c r="L194" s="98"/>
      <c r="M194" s="98"/>
      <c r="N194" s="98"/>
      <c r="O194" s="98"/>
      <c r="P194" s="98"/>
      <c r="Q194" s="98"/>
      <c r="R194" s="98"/>
      <c r="S194" s="98"/>
      <c r="T194" s="98"/>
    </row>
    <row r="195" spans="1:20" ht="15">
      <c r="A195" s="98"/>
      <c r="B195" s="98"/>
      <c r="C195" s="98"/>
      <c r="D195" s="98"/>
      <c r="E195" s="98"/>
      <c r="F195" s="98"/>
      <c r="G195" s="98"/>
      <c r="H195" s="98"/>
      <c r="I195" s="98"/>
      <c r="J195" s="115"/>
      <c r="K195" s="115"/>
      <c r="L195" s="10"/>
      <c r="M195" s="115"/>
      <c r="N195" s="115"/>
      <c r="O195" s="115"/>
      <c r="P195" s="98"/>
      <c r="Q195" s="98"/>
      <c r="R195" s="98"/>
      <c r="S195" s="98"/>
      <c r="T195" s="98"/>
    </row>
    <row r="196" spans="1:20" ht="15">
      <c r="A196" s="98"/>
      <c r="B196" s="98"/>
      <c r="C196" s="98"/>
      <c r="D196" s="98"/>
      <c r="E196" s="98"/>
      <c r="F196" s="98"/>
      <c r="G196" s="98"/>
      <c r="H196" s="98"/>
      <c r="I196" s="98"/>
      <c r="J196" s="11"/>
      <c r="K196" s="11"/>
      <c r="L196" s="11"/>
      <c r="M196" s="12"/>
      <c r="N196" s="13"/>
      <c r="O196" s="13"/>
      <c r="P196" s="98"/>
      <c r="Q196" s="98"/>
      <c r="R196" s="98"/>
      <c r="S196" s="98"/>
      <c r="T196" s="98"/>
    </row>
    <row r="197" spans="1:20" ht="15">
      <c r="A197" s="98"/>
      <c r="B197" s="98"/>
      <c r="C197" s="98"/>
      <c r="D197" s="98"/>
      <c r="E197" s="98"/>
      <c r="F197" s="98"/>
      <c r="G197" s="98"/>
      <c r="H197" s="98"/>
      <c r="I197" s="98"/>
      <c r="J197" s="11"/>
      <c r="K197" s="11"/>
      <c r="L197" s="11"/>
      <c r="M197" s="12"/>
      <c r="N197" s="13"/>
      <c r="O197" s="13"/>
      <c r="P197" s="98"/>
      <c r="Q197" s="98"/>
      <c r="R197" s="98"/>
      <c r="S197" s="98"/>
      <c r="T197" s="98"/>
    </row>
    <row r="198" spans="1:20">
      <c r="A198" s="98"/>
      <c r="B198" s="98"/>
      <c r="C198" s="98"/>
      <c r="D198" s="98"/>
      <c r="E198" s="98"/>
      <c r="F198" s="98"/>
      <c r="G198" s="98"/>
      <c r="H198" s="98"/>
      <c r="I198" s="98"/>
      <c r="J198" s="16"/>
      <c r="K198" s="16"/>
      <c r="L198" s="16"/>
      <c r="M198" s="16"/>
      <c r="N198" s="16"/>
      <c r="O198" s="16"/>
      <c r="P198" s="98"/>
      <c r="Q198" s="98"/>
      <c r="R198" s="98"/>
      <c r="S198" s="98"/>
      <c r="T198" s="98"/>
    </row>
    <row r="199" spans="1:20">
      <c r="A199" s="98"/>
      <c r="B199" s="98"/>
      <c r="C199" s="98"/>
      <c r="D199" s="98"/>
      <c r="E199" s="98"/>
      <c r="F199" s="98"/>
      <c r="G199" s="98"/>
      <c r="H199" s="98"/>
      <c r="I199" s="98"/>
      <c r="J199" s="117"/>
      <c r="K199" s="117"/>
      <c r="L199" s="117"/>
      <c r="M199" s="117"/>
      <c r="N199" s="117"/>
      <c r="O199" s="117"/>
      <c r="P199" s="98"/>
      <c r="Q199" s="98"/>
      <c r="R199" s="98"/>
      <c r="S199" s="98"/>
      <c r="T199" s="98"/>
    </row>
    <row r="200" spans="1:20">
      <c r="A200" s="86" t="s">
        <v>157</v>
      </c>
      <c r="B200" s="86"/>
      <c r="C200" s="86"/>
      <c r="D200" s="86"/>
      <c r="E200" s="86"/>
      <c r="F200" s="86"/>
      <c r="G200" s="86"/>
      <c r="H200" s="86"/>
      <c r="I200" s="98"/>
      <c r="J200" s="117"/>
      <c r="K200" s="117"/>
      <c r="L200" s="117"/>
      <c r="M200" s="117"/>
      <c r="N200" s="117"/>
      <c r="O200" s="117"/>
      <c r="P200" s="98"/>
      <c r="Q200" s="98"/>
      <c r="R200" s="98"/>
      <c r="S200" s="98"/>
      <c r="T200" s="98"/>
    </row>
    <row r="201" spans="1:20">
      <c r="A201" s="209">
        <f ca="1">WEEKDAY(C4)</f>
        <v>2</v>
      </c>
      <c r="B201" s="86"/>
      <c r="C201" s="86"/>
      <c r="D201" s="86"/>
      <c r="E201" s="86"/>
      <c r="F201" s="86"/>
      <c r="G201" s="86"/>
      <c r="H201" s="86"/>
      <c r="I201" s="98"/>
      <c r="J201" s="16"/>
      <c r="K201" s="16"/>
      <c r="L201" s="118"/>
      <c r="M201" s="16"/>
      <c r="N201" s="16"/>
      <c r="O201" s="117"/>
      <c r="P201" s="98"/>
      <c r="Q201" s="98"/>
      <c r="R201" s="98"/>
      <c r="S201" s="98"/>
      <c r="T201" s="98"/>
    </row>
    <row r="202" spans="1:20">
      <c r="A202" s="86" t="s">
        <v>158</v>
      </c>
      <c r="B202" s="86"/>
      <c r="C202" s="86"/>
      <c r="D202" s="86"/>
      <c r="E202" s="86"/>
      <c r="F202" s="86"/>
      <c r="G202" s="86"/>
      <c r="H202" s="86"/>
      <c r="I202" s="98"/>
      <c r="J202" s="117"/>
      <c r="K202" s="118"/>
      <c r="L202" s="118"/>
      <c r="M202" s="117"/>
      <c r="N202" s="117"/>
      <c r="O202" s="117"/>
      <c r="P202" s="98"/>
      <c r="Q202" s="98"/>
      <c r="R202" s="98"/>
      <c r="S202" s="98"/>
      <c r="T202" s="98"/>
    </row>
    <row r="203" spans="1:20">
      <c r="A203" s="210" t="str">
        <f ca="1">IF(A201=1, "6", IF(A201=2, "5", IF(A201=3,"4", IF(A201=4,"3",IF(A201=5,"2", IF(A201=6,"1", IF(A201=7,"0")))))))</f>
        <v>5</v>
      </c>
      <c r="B203" s="86"/>
      <c r="C203" s="86"/>
      <c r="D203" s="86"/>
      <c r="E203" s="86"/>
      <c r="F203" s="86"/>
      <c r="G203" s="86"/>
      <c r="H203" s="86"/>
      <c r="I203" s="98"/>
      <c r="J203" s="117"/>
      <c r="K203" s="118"/>
      <c r="L203" s="118"/>
      <c r="M203" s="117"/>
      <c r="N203" s="117"/>
      <c r="O203" s="117"/>
      <c r="P203" s="98"/>
      <c r="Q203" s="98"/>
      <c r="R203" s="98"/>
      <c r="S203" s="98"/>
      <c r="T203" s="98"/>
    </row>
    <row r="204" spans="1:20">
      <c r="A204" s="86"/>
      <c r="B204" s="86"/>
      <c r="C204" s="86"/>
      <c r="D204" s="86"/>
      <c r="E204" s="86"/>
      <c r="F204" s="86"/>
      <c r="G204" s="86"/>
      <c r="H204" s="86"/>
      <c r="I204" s="98"/>
      <c r="J204" s="117"/>
      <c r="K204" s="16"/>
      <c r="L204" s="118"/>
      <c r="M204" s="16"/>
      <c r="N204" s="117"/>
      <c r="O204" s="117"/>
      <c r="P204" s="98"/>
      <c r="Q204" s="98"/>
      <c r="R204" s="98"/>
      <c r="S204" s="98"/>
      <c r="T204" s="98"/>
    </row>
    <row r="205" spans="1:20" ht="15">
      <c r="A205" s="98"/>
      <c r="B205" s="98"/>
      <c r="C205" s="98"/>
      <c r="D205" s="98"/>
      <c r="E205" s="98"/>
      <c r="F205" s="98"/>
      <c r="G205" s="98"/>
      <c r="H205" s="98"/>
      <c r="I205" s="98"/>
      <c r="J205" s="14"/>
      <c r="K205" s="14"/>
      <c r="L205" s="14"/>
      <c r="M205" s="14"/>
      <c r="N205" s="14"/>
      <c r="O205" s="14"/>
      <c r="P205" s="98"/>
      <c r="Q205" s="98"/>
      <c r="R205" s="98"/>
      <c r="S205" s="98"/>
      <c r="T205" s="98"/>
    </row>
    <row r="206" spans="1:20" ht="15">
      <c r="A206" s="98"/>
      <c r="B206" s="98"/>
      <c r="C206" s="98"/>
      <c r="D206" s="98"/>
      <c r="E206" s="98"/>
      <c r="F206" s="98"/>
      <c r="G206" s="98"/>
      <c r="H206" s="98"/>
      <c r="I206" s="98"/>
      <c r="J206" s="14"/>
      <c r="K206" s="14"/>
      <c r="L206" s="14"/>
      <c r="M206" s="14"/>
      <c r="N206" s="14"/>
      <c r="O206" s="14"/>
      <c r="P206" s="98"/>
      <c r="Q206" s="98"/>
      <c r="R206" s="98"/>
      <c r="S206" s="98"/>
      <c r="T206" s="98"/>
    </row>
    <row r="207" spans="1:20">
      <c r="A207" s="98"/>
      <c r="B207" s="98"/>
      <c r="C207" s="98"/>
      <c r="D207" s="98"/>
      <c r="E207" s="98"/>
      <c r="F207" s="98"/>
      <c r="G207" s="98"/>
      <c r="H207" s="98"/>
      <c r="I207" s="98"/>
      <c r="J207" s="16"/>
      <c r="K207" s="117"/>
      <c r="L207" s="16"/>
      <c r="M207" s="16"/>
      <c r="N207" s="16"/>
      <c r="O207" s="16"/>
      <c r="P207" s="98"/>
      <c r="Q207" s="98"/>
      <c r="R207" s="98"/>
      <c r="S207" s="98"/>
      <c r="T207" s="98"/>
    </row>
    <row r="208" spans="1:20">
      <c r="A208" s="98"/>
      <c r="B208" s="98"/>
      <c r="C208" s="98"/>
      <c r="D208" s="98"/>
      <c r="E208" s="98"/>
      <c r="F208" s="98"/>
      <c r="G208" s="98"/>
      <c r="H208" s="98"/>
      <c r="I208" s="98"/>
      <c r="J208" s="117"/>
      <c r="K208" s="117"/>
      <c r="L208" s="117"/>
      <c r="M208" s="118"/>
      <c r="N208" s="118"/>
      <c r="O208" s="117"/>
      <c r="P208" s="98"/>
      <c r="Q208" s="98"/>
      <c r="R208" s="98"/>
      <c r="S208" s="98"/>
      <c r="T208" s="98"/>
    </row>
    <row r="209" spans="1:20">
      <c r="A209" s="98"/>
      <c r="B209" s="98"/>
      <c r="C209" s="98"/>
      <c r="D209" s="98"/>
      <c r="E209" s="98"/>
      <c r="F209" s="98"/>
      <c r="G209" s="98"/>
      <c r="H209" s="98"/>
      <c r="I209" s="98"/>
      <c r="J209" s="117"/>
      <c r="K209" s="117"/>
      <c r="L209" s="117"/>
      <c r="M209" s="118"/>
      <c r="N209" s="118"/>
      <c r="O209" s="117"/>
      <c r="P209" s="98"/>
      <c r="Q209" s="98"/>
      <c r="R209" s="98"/>
      <c r="S209" s="98"/>
      <c r="T209" s="98"/>
    </row>
    <row r="210" spans="1:20">
      <c r="A210" s="98"/>
      <c r="B210" s="98"/>
      <c r="C210" s="98"/>
      <c r="D210" s="98"/>
      <c r="E210" s="98"/>
      <c r="F210" s="98"/>
      <c r="G210" s="98"/>
      <c r="H210" s="98"/>
      <c r="I210" s="98"/>
      <c r="J210" s="118"/>
      <c r="K210" s="117"/>
      <c r="L210" s="16"/>
      <c r="M210" s="16"/>
      <c r="N210" s="16"/>
      <c r="O210" s="16"/>
      <c r="P210" s="98"/>
      <c r="Q210" s="98"/>
      <c r="R210" s="98"/>
      <c r="S210" s="98"/>
      <c r="T210" s="98"/>
    </row>
    <row r="211" spans="1:20">
      <c r="A211" s="98"/>
      <c r="B211" s="98"/>
      <c r="C211" s="98"/>
      <c r="D211" s="98"/>
      <c r="E211" s="98"/>
      <c r="F211" s="98"/>
      <c r="G211" s="98"/>
      <c r="H211" s="98"/>
      <c r="I211" s="98"/>
      <c r="J211" s="118"/>
      <c r="K211" s="118"/>
      <c r="L211" s="118"/>
      <c r="M211" s="118"/>
      <c r="N211" s="117"/>
      <c r="O211" s="118"/>
      <c r="P211" s="98"/>
      <c r="Q211" s="98"/>
      <c r="R211" s="98"/>
      <c r="S211" s="98"/>
      <c r="T211" s="98"/>
    </row>
    <row r="212" spans="1:20">
      <c r="A212" s="98"/>
      <c r="B212" s="98"/>
      <c r="C212" s="98"/>
      <c r="D212" s="98"/>
      <c r="E212" s="98"/>
      <c r="F212" s="98"/>
      <c r="G212" s="98"/>
      <c r="H212" s="98"/>
      <c r="I212" s="98"/>
      <c r="J212" s="118"/>
      <c r="K212" s="118"/>
      <c r="L212" s="118"/>
      <c r="M212" s="118"/>
      <c r="N212" s="117"/>
      <c r="O212" s="118"/>
      <c r="P212" s="98"/>
      <c r="Q212" s="98"/>
      <c r="R212" s="98"/>
      <c r="S212" s="98"/>
      <c r="T212" s="98"/>
    </row>
    <row r="213" spans="1:20">
      <c r="A213" s="98"/>
      <c r="B213" s="98"/>
      <c r="C213" s="98"/>
      <c r="D213" s="98"/>
      <c r="E213" s="98"/>
      <c r="F213" s="98"/>
      <c r="G213" s="98"/>
      <c r="H213" s="98"/>
      <c r="I213" s="98"/>
      <c r="J213" s="118"/>
      <c r="K213" s="118"/>
      <c r="L213" s="16"/>
      <c r="M213" s="118"/>
      <c r="N213" s="16"/>
      <c r="O213" s="16"/>
      <c r="P213" s="98"/>
      <c r="Q213" s="98"/>
      <c r="R213" s="98"/>
      <c r="S213" s="98"/>
      <c r="T213" s="98"/>
    </row>
    <row r="214" spans="1:20">
      <c r="A214" s="98"/>
      <c r="B214" s="98"/>
      <c r="C214" s="98"/>
      <c r="D214" s="98"/>
      <c r="E214" s="98"/>
      <c r="F214" s="98"/>
      <c r="G214" s="98"/>
      <c r="H214" s="98"/>
      <c r="I214" s="98"/>
      <c r="J214" s="118"/>
      <c r="K214" s="118"/>
      <c r="L214" s="16"/>
      <c r="M214" s="118"/>
      <c r="N214" s="16"/>
      <c r="O214" s="16"/>
      <c r="P214" s="98"/>
      <c r="Q214" s="98"/>
      <c r="R214" s="98"/>
      <c r="S214" s="98"/>
      <c r="T214" s="98"/>
    </row>
    <row r="215" spans="1:20">
      <c r="A215" s="98"/>
      <c r="B215" s="98"/>
      <c r="C215" s="98"/>
      <c r="D215" s="98"/>
      <c r="E215" s="98"/>
      <c r="F215" s="98"/>
      <c r="G215" s="98"/>
      <c r="H215" s="98"/>
      <c r="I215" s="98"/>
      <c r="J215" s="118"/>
      <c r="K215" s="118"/>
      <c r="L215" s="16"/>
      <c r="M215" s="118"/>
      <c r="N215" s="16"/>
      <c r="O215" s="16"/>
      <c r="P215" s="98"/>
      <c r="Q215" s="98"/>
      <c r="R215" s="98"/>
      <c r="S215" s="98"/>
      <c r="T215" s="98"/>
    </row>
    <row r="216" spans="1:20">
      <c r="A216" s="98"/>
      <c r="B216" s="98"/>
      <c r="C216" s="98"/>
      <c r="D216" s="98"/>
      <c r="E216" s="98"/>
      <c r="F216" s="98"/>
      <c r="G216" s="98"/>
      <c r="H216" s="98"/>
      <c r="I216" s="98"/>
      <c r="J216" s="118"/>
      <c r="K216" s="118"/>
      <c r="L216" s="16"/>
      <c r="M216" s="118"/>
      <c r="N216" s="16"/>
      <c r="O216" s="16"/>
      <c r="P216" s="98"/>
      <c r="Q216" s="98"/>
      <c r="R216" s="98"/>
      <c r="S216" s="98"/>
      <c r="T216" s="98"/>
    </row>
    <row r="217" spans="1:20">
      <c r="A217" s="98"/>
      <c r="B217" s="98"/>
      <c r="C217" s="98"/>
      <c r="D217" s="98"/>
      <c r="E217" s="98"/>
      <c r="F217" s="98"/>
      <c r="G217" s="98"/>
      <c r="H217" s="98"/>
      <c r="I217" s="98"/>
      <c r="J217" s="118"/>
      <c r="K217" s="118"/>
      <c r="L217" s="16"/>
      <c r="M217" s="118"/>
      <c r="N217" s="16"/>
      <c r="O217" s="16"/>
      <c r="P217" s="98"/>
      <c r="Q217" s="98"/>
      <c r="R217" s="98"/>
      <c r="S217" s="98"/>
      <c r="T217" s="98"/>
    </row>
    <row r="218" spans="1:20">
      <c r="A218" s="98"/>
      <c r="B218" s="98"/>
      <c r="C218" s="98"/>
      <c r="D218" s="98"/>
      <c r="E218" s="98"/>
      <c r="F218" s="98"/>
      <c r="G218" s="98"/>
      <c r="H218" s="98"/>
      <c r="I218" s="98"/>
      <c r="J218" s="118"/>
      <c r="K218" s="118"/>
      <c r="L218" s="16"/>
      <c r="M218" s="118"/>
      <c r="N218" s="16"/>
      <c r="O218" s="16"/>
      <c r="P218" s="98"/>
      <c r="Q218" s="98"/>
      <c r="R218" s="98"/>
      <c r="S218" s="98"/>
      <c r="T218" s="98"/>
    </row>
    <row r="219" spans="1:20">
      <c r="A219" s="98"/>
      <c r="B219" s="98"/>
      <c r="C219" s="98"/>
      <c r="D219" s="98"/>
      <c r="E219" s="98"/>
      <c r="F219" s="98"/>
      <c r="G219" s="98"/>
      <c r="H219" s="98"/>
      <c r="I219" s="98"/>
      <c r="J219" s="118"/>
      <c r="K219" s="118"/>
      <c r="L219" s="118"/>
      <c r="M219" s="118"/>
      <c r="N219" s="118"/>
      <c r="O219" s="118"/>
      <c r="P219" s="98"/>
      <c r="Q219" s="98"/>
      <c r="R219" s="98"/>
      <c r="S219" s="98"/>
      <c r="T219" s="98"/>
    </row>
    <row r="220" spans="1:20">
      <c r="A220" s="98"/>
      <c r="B220" s="98"/>
      <c r="C220" s="98"/>
      <c r="D220" s="98"/>
      <c r="E220" s="98"/>
      <c r="F220" s="98"/>
      <c r="G220" s="98"/>
      <c r="H220" s="98"/>
      <c r="I220" s="98"/>
      <c r="J220" s="118"/>
      <c r="K220" s="118"/>
      <c r="L220" s="118"/>
      <c r="M220" s="118"/>
      <c r="N220" s="118"/>
      <c r="O220" s="118"/>
      <c r="P220" s="98"/>
      <c r="Q220" s="98"/>
      <c r="R220" s="98"/>
      <c r="S220" s="98"/>
      <c r="T220" s="98"/>
    </row>
    <row r="221" spans="1:20">
      <c r="A221" s="98"/>
      <c r="B221" s="98"/>
      <c r="C221" s="98"/>
      <c r="D221" s="98"/>
      <c r="E221" s="98"/>
      <c r="F221" s="98"/>
      <c r="G221" s="98"/>
      <c r="H221" s="98"/>
      <c r="I221" s="98"/>
      <c r="J221" s="118"/>
      <c r="K221" s="118"/>
      <c r="L221" s="118"/>
      <c r="M221" s="118"/>
      <c r="N221" s="118"/>
      <c r="O221" s="118"/>
      <c r="P221" s="98"/>
      <c r="Q221" s="98"/>
      <c r="R221" s="98"/>
      <c r="S221" s="98"/>
      <c r="T221" s="98"/>
    </row>
    <row r="222" spans="1:20" ht="15">
      <c r="A222" s="98"/>
      <c r="B222" s="98"/>
      <c r="C222" s="98"/>
      <c r="D222" s="98"/>
      <c r="E222" s="98"/>
      <c r="F222" s="98"/>
      <c r="G222" s="98"/>
      <c r="H222" s="98"/>
      <c r="I222" s="98"/>
      <c r="J222" s="116"/>
      <c r="K222" s="116"/>
      <c r="L222" s="68"/>
      <c r="M222" s="116"/>
      <c r="N222" s="116"/>
      <c r="O222" s="116"/>
      <c r="P222" s="98"/>
      <c r="Q222" s="98"/>
      <c r="R222" s="98"/>
      <c r="S222" s="98"/>
      <c r="T222" s="98"/>
    </row>
    <row r="223" spans="1:20" ht="15">
      <c r="A223" s="98"/>
      <c r="B223" s="98"/>
      <c r="C223" s="98"/>
      <c r="D223" s="98"/>
      <c r="E223" s="98"/>
      <c r="F223" s="98"/>
      <c r="G223" s="98"/>
      <c r="H223" s="98"/>
      <c r="I223" s="98"/>
      <c r="J223" s="69"/>
      <c r="K223" s="69"/>
      <c r="L223" s="69"/>
      <c r="M223" s="70"/>
      <c r="N223" s="13"/>
      <c r="O223" s="13"/>
      <c r="P223" s="98"/>
      <c r="Q223" s="98"/>
      <c r="R223" s="98"/>
      <c r="S223" s="98"/>
      <c r="T223" s="98"/>
    </row>
    <row r="224" spans="1:20">
      <c r="A224" s="98"/>
      <c r="B224" s="98"/>
      <c r="C224" s="98"/>
      <c r="D224" s="98"/>
      <c r="E224" s="98"/>
      <c r="F224" s="98"/>
      <c r="G224" s="98"/>
      <c r="H224" s="98"/>
      <c r="I224" s="98"/>
      <c r="J224" s="118"/>
      <c r="K224" s="118"/>
      <c r="L224" s="118"/>
      <c r="M224" s="118"/>
      <c r="N224" s="118"/>
      <c r="O224" s="118"/>
      <c r="P224" s="98"/>
      <c r="Q224" s="98"/>
      <c r="R224" s="98"/>
      <c r="S224" s="98"/>
      <c r="T224" s="98"/>
    </row>
    <row r="225" spans="1:20">
      <c r="A225" s="98"/>
      <c r="B225" s="98"/>
      <c r="C225" s="98"/>
      <c r="D225" s="98"/>
      <c r="E225" s="98"/>
      <c r="F225" s="98"/>
      <c r="G225" s="98"/>
      <c r="H225" s="98"/>
      <c r="I225" s="98"/>
      <c r="J225" s="16"/>
      <c r="K225" s="16"/>
      <c r="L225" s="16"/>
      <c r="M225" s="16"/>
      <c r="N225" s="16"/>
      <c r="O225" s="16"/>
      <c r="P225" s="98"/>
      <c r="Q225" s="98"/>
      <c r="R225" s="98"/>
      <c r="S225" s="98"/>
      <c r="T225" s="98"/>
    </row>
    <row r="226" spans="1:20" ht="15">
      <c r="A226" s="98"/>
      <c r="B226" s="98"/>
      <c r="C226" s="98"/>
      <c r="D226" s="98"/>
      <c r="E226" s="98"/>
      <c r="F226" s="98"/>
      <c r="G226" s="98"/>
      <c r="H226" s="98"/>
      <c r="I226" s="98"/>
      <c r="J226" s="69"/>
      <c r="K226" s="69"/>
      <c r="L226" s="69"/>
      <c r="M226" s="70"/>
      <c r="N226" s="13"/>
      <c r="O226" s="13"/>
      <c r="P226" s="98"/>
      <c r="Q226" s="98"/>
      <c r="R226" s="98"/>
      <c r="S226" s="98"/>
      <c r="T226" s="98"/>
    </row>
    <row r="227" spans="1:20">
      <c r="A227" s="98"/>
      <c r="B227" s="98"/>
      <c r="C227" s="98"/>
      <c r="D227" s="98"/>
      <c r="E227" s="98"/>
      <c r="F227" s="98"/>
      <c r="G227" s="98"/>
      <c r="H227" s="98"/>
      <c r="I227" s="98"/>
      <c r="J227" s="118"/>
      <c r="K227" s="118"/>
      <c r="L227" s="118"/>
      <c r="M227" s="118"/>
      <c r="N227" s="118"/>
      <c r="O227" s="118"/>
      <c r="P227" s="98"/>
      <c r="Q227" s="98"/>
      <c r="R227" s="98"/>
      <c r="S227" s="98"/>
      <c r="T227" s="98"/>
    </row>
    <row r="228" spans="1:20">
      <c r="A228" s="98"/>
      <c r="B228" s="98"/>
      <c r="C228" s="98"/>
      <c r="D228" s="98"/>
      <c r="E228" s="98"/>
      <c r="F228" s="98"/>
      <c r="G228" s="98"/>
      <c r="H228" s="98"/>
      <c r="I228" s="98"/>
      <c r="J228" s="16"/>
      <c r="K228" s="16"/>
      <c r="L228" s="16"/>
      <c r="M228" s="117"/>
      <c r="N228" s="16"/>
      <c r="O228" s="117"/>
      <c r="P228" s="98"/>
      <c r="Q228" s="98"/>
      <c r="R228" s="98"/>
      <c r="S228" s="98"/>
      <c r="T228" s="98"/>
    </row>
    <row r="229" spans="1:20">
      <c r="A229" s="98"/>
      <c r="B229" s="98"/>
      <c r="C229" s="98"/>
      <c r="D229" s="98"/>
      <c r="E229" s="98"/>
      <c r="F229" s="98"/>
      <c r="G229" s="98"/>
      <c r="H229" s="98"/>
      <c r="I229" s="98"/>
      <c r="J229" s="117"/>
      <c r="K229" s="117"/>
      <c r="L229" s="117"/>
      <c r="M229" s="117"/>
      <c r="N229" s="117"/>
      <c r="O229" s="117"/>
      <c r="P229" s="98"/>
      <c r="Q229" s="98"/>
      <c r="R229" s="98"/>
      <c r="S229" s="98"/>
      <c r="T229" s="98"/>
    </row>
    <row r="230" spans="1:20">
      <c r="A230" s="98"/>
      <c r="B230" s="98"/>
      <c r="C230" s="98"/>
      <c r="D230" s="98"/>
      <c r="E230" s="98"/>
      <c r="F230" s="98"/>
      <c r="G230" s="98"/>
      <c r="H230" s="98"/>
      <c r="I230" s="98"/>
      <c r="J230" s="118"/>
      <c r="K230" s="118"/>
      <c r="L230" s="118"/>
      <c r="M230" s="118"/>
      <c r="N230" s="118"/>
      <c r="O230" s="117"/>
      <c r="P230" s="98"/>
      <c r="Q230" s="98"/>
      <c r="R230" s="98"/>
      <c r="S230" s="98"/>
      <c r="T230" s="98"/>
    </row>
    <row r="231" spans="1:20">
      <c r="A231" s="98"/>
      <c r="B231" s="98"/>
      <c r="C231" s="98"/>
      <c r="D231" s="98"/>
      <c r="E231" s="98"/>
      <c r="F231" s="98"/>
      <c r="G231" s="98"/>
      <c r="H231" s="98"/>
      <c r="I231" s="98"/>
      <c r="J231" s="117"/>
      <c r="K231" s="16"/>
      <c r="L231" s="16"/>
      <c r="M231" s="117"/>
      <c r="N231" s="117"/>
      <c r="O231" s="117"/>
      <c r="P231" s="98"/>
      <c r="Q231" s="98"/>
      <c r="R231" s="98"/>
      <c r="S231" s="98"/>
      <c r="T231" s="98"/>
    </row>
    <row r="232" spans="1:20">
      <c r="A232" s="98"/>
      <c r="B232" s="98"/>
      <c r="C232" s="98"/>
      <c r="D232" s="98"/>
      <c r="E232" s="98"/>
      <c r="F232" s="98"/>
      <c r="G232" s="98"/>
      <c r="H232" s="98"/>
      <c r="I232" s="98"/>
      <c r="J232" s="117"/>
      <c r="K232" s="117"/>
      <c r="L232" s="117"/>
      <c r="M232" s="117"/>
      <c r="N232" s="117"/>
      <c r="O232" s="117"/>
      <c r="P232" s="98"/>
      <c r="Q232" s="98"/>
      <c r="R232" s="98"/>
      <c r="S232" s="98"/>
      <c r="T232" s="98"/>
    </row>
    <row r="233" spans="1:20">
      <c r="A233" s="98"/>
      <c r="B233" s="98"/>
      <c r="C233" s="98"/>
      <c r="D233" s="98"/>
      <c r="E233" s="98"/>
      <c r="F233" s="98"/>
      <c r="G233" s="98"/>
      <c r="H233" s="98"/>
      <c r="I233" s="98"/>
      <c r="J233" s="117"/>
      <c r="K233" s="118"/>
      <c r="L233" s="118"/>
      <c r="M233" s="117"/>
      <c r="N233" s="117"/>
      <c r="O233" s="117"/>
      <c r="P233" s="98"/>
      <c r="Q233" s="98"/>
      <c r="R233" s="98"/>
      <c r="S233" s="98"/>
      <c r="T233" s="98"/>
    </row>
    <row r="234" spans="1:20" ht="15">
      <c r="A234" s="98"/>
      <c r="B234" s="98"/>
      <c r="C234" s="98"/>
      <c r="D234" s="98"/>
      <c r="E234" s="98"/>
      <c r="F234" s="98"/>
      <c r="G234" s="98"/>
      <c r="H234" s="98"/>
      <c r="I234" s="98"/>
      <c r="J234" s="14"/>
      <c r="K234" s="14"/>
      <c r="L234" s="14"/>
      <c r="M234" s="14"/>
      <c r="N234" s="14"/>
      <c r="O234" s="14"/>
      <c r="P234" s="98"/>
      <c r="Q234" s="98"/>
      <c r="R234" s="98"/>
      <c r="S234" s="98"/>
      <c r="T234" s="98"/>
    </row>
    <row r="235" spans="1:20" ht="15">
      <c r="A235" s="98"/>
      <c r="B235" s="98"/>
      <c r="C235" s="98"/>
      <c r="D235" s="98"/>
      <c r="E235" s="98"/>
      <c r="F235" s="98"/>
      <c r="G235" s="98"/>
      <c r="H235" s="98"/>
      <c r="I235" s="98"/>
      <c r="J235" s="14"/>
      <c r="K235" s="14"/>
      <c r="L235" s="14"/>
      <c r="M235" s="14"/>
      <c r="N235" s="14"/>
      <c r="O235" s="14"/>
      <c r="P235" s="98"/>
      <c r="Q235" s="98"/>
      <c r="R235" s="98"/>
      <c r="S235" s="98"/>
      <c r="T235" s="98"/>
    </row>
    <row r="236" spans="1:20">
      <c r="J236" s="66"/>
      <c r="K236" s="66"/>
      <c r="L236" s="66"/>
      <c r="M236" s="66"/>
      <c r="N236" s="66"/>
      <c r="O236" s="66"/>
    </row>
    <row r="237" spans="1:20">
      <c r="J237" s="16"/>
      <c r="K237" s="67"/>
      <c r="L237" s="16"/>
      <c r="M237" s="16"/>
      <c r="N237" s="16"/>
      <c r="O237" s="16"/>
    </row>
    <row r="238" spans="1:20">
      <c r="J238" s="67"/>
      <c r="K238" s="67"/>
      <c r="L238" s="66"/>
      <c r="M238" s="66"/>
      <c r="N238" s="66"/>
      <c r="O238" s="66"/>
    </row>
    <row r="239" spans="1:20">
      <c r="J239" s="67"/>
      <c r="K239" s="67"/>
      <c r="L239" s="66"/>
      <c r="M239" s="66"/>
      <c r="N239" s="66"/>
      <c r="O239" s="66"/>
    </row>
    <row r="240" spans="1:20">
      <c r="J240" s="66"/>
      <c r="K240" s="66"/>
      <c r="L240" s="16"/>
      <c r="M240" s="16"/>
      <c r="N240" s="16"/>
      <c r="O240" s="16"/>
    </row>
    <row r="241" spans="10:15">
      <c r="J241" s="66"/>
      <c r="K241" s="66"/>
      <c r="L241" s="66"/>
      <c r="M241" s="66"/>
      <c r="N241" s="66"/>
      <c r="O241" s="66"/>
    </row>
    <row r="242" spans="10:15">
      <c r="J242" s="66"/>
      <c r="K242" s="66"/>
      <c r="L242" s="66"/>
      <c r="M242" s="66"/>
      <c r="N242" s="66"/>
      <c r="O242" s="66"/>
    </row>
    <row r="243" spans="10:15">
      <c r="J243" s="66"/>
      <c r="K243" s="66"/>
      <c r="L243" s="66"/>
      <c r="M243" s="16"/>
      <c r="N243" s="16"/>
      <c r="O243" s="16"/>
    </row>
  </sheetData>
  <sheetProtection selectLockedCells="1"/>
  <mergeCells count="3">
    <mergeCell ref="A6:G6"/>
    <mergeCell ref="H8:J8"/>
    <mergeCell ref="A2:H2"/>
  </mergeCells>
  <conditionalFormatting sqref="J33:L33 J36:L36 J39:L39 J42:L42 J45:L45 J48:L48 J51:L51 J27:L27 J30:L30 T10:V10 T13 T19 T16:V16 U12:V14 U18:V20 T22:V22 T25:V25">
    <cfRule type="cellIs" dxfId="4" priority="1" stopIfTrue="1" operator="equal">
      <formula>99</formula>
    </cfRule>
  </conditionalFormatting>
  <dataValidations count="5">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0">
      <formula1>"0,1,2,3,4,5,6,7,8,9,10,11,12,13,14,15,16,17,18,19,20,21,22,23,24,25,26,27,28,29,30,31,32,33,34,35,36,37,38,39,40,41,42,43,44,45,46,47,48,49,50,51,52,53,54,55,56,57,58,59,60"</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A25:G25">
      <formula1>"0,1,2,3,4,5,6,7,8,9,10,11,12,13,14,15,16,17,18,19,20,21,22,23,24,25,26,27,28,29,30,31,32,33,34,35,36,37,38,39,40,41,42,43,44,45,46,47,48,49,50,51,52,53,54,55,56,57,58,59,60"</formula1>
    </dataValidation>
    <dataValidation type="list" allowBlank="1" showInputMessage="1" showErrorMessage="1" sqref="B4">
      <formula1>"Male,Female"</formula1>
    </dataValidation>
    <dataValidation type="list" showInputMessage="1" showErrorMessage="1" sqref="A2">
      <formula1>$X$2:$X$3</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B10:G10 A13:G13 A16:G16 A19:G19 A22:G22">
      <formula1>"0,1,2,3,4,5,6,7,8,9,10,11,12,13,14,15,16,17,18,19,20,21,22,23,24,25,26,27,28,29,30,31,32,33,34,35,36,37,38,39,40,41,42,43,44,45,46,47,48,49,50,51,52,53,54,55,56,57,58,59,60"</formula1>
    </dataValidation>
  </dataValidations>
  <pageMargins left="0.7" right="0.7" top="0.75" bottom="0.75" header="0.3" footer="0.3"/>
  <pageSetup scale="70" orientation="portrait"/>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1"/>
  <sheetViews>
    <sheetView showGridLines="0" workbookViewId="0">
      <selection activeCell="B104" sqref="B104"/>
    </sheetView>
  </sheetViews>
  <sheetFormatPr defaultColWidth="8.75" defaultRowHeight="12.75"/>
  <cols>
    <col min="1" max="1" width="43" customWidth="1"/>
    <col min="2" max="2" width="16.25" customWidth="1"/>
    <col min="3" max="3" width="38" customWidth="1"/>
    <col min="4" max="4" width="20.375" customWidth="1"/>
    <col min="5" max="5" width="15.625" bestFit="1" customWidth="1"/>
  </cols>
  <sheetData>
    <row r="1" spans="1:6">
      <c r="A1" s="102" t="s">
        <v>155</v>
      </c>
      <c r="B1" s="126">
        <f ca="1">'30'!H6</f>
        <v>42339</v>
      </c>
      <c r="D1" s="20"/>
      <c r="E1" s="20"/>
    </row>
    <row r="2" spans="1:6" ht="15.75" thickBot="1">
      <c r="A2" s="231" t="s">
        <v>167</v>
      </c>
      <c r="B2" s="231"/>
      <c r="C2" s="231"/>
      <c r="D2" s="84"/>
      <c r="E2" s="84"/>
      <c r="F2" s="84"/>
    </row>
    <row r="3" spans="1:6" ht="13.5" thickBot="1">
      <c r="A3" s="238" t="s">
        <v>168</v>
      </c>
      <c r="B3" s="239"/>
      <c r="C3" s="163" t="str">
        <f>'30'!A2</f>
        <v>Cigarettes</v>
      </c>
      <c r="D3" s="20"/>
      <c r="E3" s="20"/>
    </row>
    <row r="4" spans="1:6">
      <c r="A4" s="57"/>
      <c r="B4" s="1"/>
      <c r="C4" s="1"/>
      <c r="D4" s="20"/>
      <c r="E4" s="20"/>
    </row>
    <row r="5" spans="1:6" ht="15">
      <c r="A5" s="232" t="s">
        <v>170</v>
      </c>
      <c r="B5" s="233"/>
      <c r="C5" s="39">
        <f>SUM('30'!S10:S25)</f>
        <v>0</v>
      </c>
      <c r="D5" s="20"/>
      <c r="E5" s="20"/>
    </row>
    <row r="6" spans="1:6">
      <c r="A6" s="2"/>
      <c r="B6" s="2"/>
      <c r="C6" s="3"/>
      <c r="D6" s="20"/>
      <c r="E6" s="20"/>
    </row>
    <row r="7" spans="1:6" ht="15">
      <c r="A7" s="234" t="s">
        <v>171</v>
      </c>
      <c r="B7" s="235"/>
      <c r="C7" s="39">
        <f>SUM('30'!V10:V25)</f>
        <v>0</v>
      </c>
      <c r="D7" s="20"/>
      <c r="E7" s="20"/>
    </row>
    <row r="8" spans="1:6">
      <c r="A8" s="2"/>
      <c r="B8" s="2"/>
      <c r="C8" s="3"/>
      <c r="D8" s="20"/>
      <c r="E8" s="20"/>
    </row>
    <row r="9" spans="1:6" ht="15">
      <c r="A9" s="236" t="s">
        <v>172</v>
      </c>
      <c r="B9" s="237"/>
      <c r="C9" s="167">
        <f>C7/30</f>
        <v>0</v>
      </c>
      <c r="D9" s="20"/>
      <c r="E9" s="20"/>
    </row>
    <row r="10" spans="1:6">
      <c r="A10" s="2"/>
      <c r="B10" s="2"/>
      <c r="C10" s="3"/>
      <c r="D10" s="20"/>
      <c r="E10" s="20"/>
    </row>
    <row r="11" spans="1:6" ht="15">
      <c r="A11" s="232" t="s">
        <v>173</v>
      </c>
      <c r="B11" s="233"/>
      <c r="C11" s="41" t="e">
        <f>C5/C7</f>
        <v>#DIV/0!</v>
      </c>
      <c r="D11" s="20"/>
      <c r="E11" s="20"/>
    </row>
    <row r="12" spans="1:6">
      <c r="A12" s="2"/>
      <c r="B12" s="2"/>
      <c r="C12" s="3"/>
      <c r="D12" s="20"/>
      <c r="E12" s="20"/>
    </row>
    <row r="13" spans="1:6" ht="15">
      <c r="A13" s="232" t="s">
        <v>174</v>
      </c>
      <c r="B13" s="233"/>
      <c r="C13" s="166">
        <f>C5/30</f>
        <v>0</v>
      </c>
      <c r="D13" s="20"/>
      <c r="E13" s="20"/>
    </row>
    <row r="14" spans="1:6">
      <c r="A14" s="2"/>
      <c r="B14" s="2"/>
      <c r="C14" s="3"/>
      <c r="D14" s="20"/>
      <c r="E14" s="20"/>
    </row>
    <row r="15" spans="1:6" ht="15">
      <c r="A15" s="232" t="s">
        <v>119</v>
      </c>
      <c r="B15" s="233"/>
      <c r="C15" s="39">
        <f>SUM('30'!T10:T25)</f>
        <v>0</v>
      </c>
      <c r="D15" s="20"/>
      <c r="E15" s="20"/>
    </row>
    <row r="16" spans="1:6">
      <c r="A16" s="2"/>
      <c r="B16" s="2"/>
      <c r="C16" s="3"/>
      <c r="D16" s="20"/>
      <c r="E16" s="20"/>
    </row>
    <row r="17" spans="1:5" ht="15">
      <c r="A17" s="232" t="s">
        <v>175</v>
      </c>
      <c r="B17" s="233"/>
      <c r="C17" s="166">
        <f>C5*12</f>
        <v>0</v>
      </c>
      <c r="D17" s="21"/>
      <c r="E17" s="21"/>
    </row>
    <row r="18" spans="1:5">
      <c r="A18" s="20"/>
      <c r="B18" s="20"/>
      <c r="C18" s="20"/>
      <c r="D18" s="19"/>
      <c r="E18" s="19"/>
    </row>
    <row r="19" spans="1:5" ht="15">
      <c r="A19" s="240" t="s">
        <v>176</v>
      </c>
      <c r="B19" s="241"/>
      <c r="C19" s="42">
        <f>MAX('30'!A10:G10,'30'!A13:G13,'30'!A16:G16,'30'!A19:G19,'30'!A22:G22,'30'!A25:G25)</f>
        <v>0</v>
      </c>
      <c r="D19" s="19"/>
      <c r="E19" s="19"/>
    </row>
    <row r="20" spans="1:5">
      <c r="A20" s="21"/>
      <c r="B20" s="21"/>
      <c r="C20" s="21"/>
    </row>
    <row r="21" spans="1:5" ht="15">
      <c r="A21" s="236" t="s">
        <v>177</v>
      </c>
      <c r="B21" s="237"/>
      <c r="C21" s="168">
        <f>(C5*7)/30</f>
        <v>0</v>
      </c>
    </row>
    <row r="22" spans="1:5" ht="13.5" thickBot="1">
      <c r="C22" s="20"/>
    </row>
    <row r="23" spans="1:5" ht="26.25" customHeight="1">
      <c r="A23" s="164" t="s">
        <v>71</v>
      </c>
      <c r="B23" s="165" t="s">
        <v>178</v>
      </c>
      <c r="C23" s="20"/>
    </row>
    <row r="24" spans="1:5">
      <c r="A24" s="52" t="s">
        <v>67</v>
      </c>
      <c r="B24" s="53">
        <f>SUM('30'!A10,'30'!A13,'30'!A16,'30'!A19,'30'!A22,'30'!A25)</f>
        <v>0</v>
      </c>
      <c r="C24" s="20"/>
    </row>
    <row r="25" spans="1:5">
      <c r="A25" s="52" t="s">
        <v>104</v>
      </c>
      <c r="B25" s="53">
        <f>SUM('30'!B10,'30'!B13,'30'!B16,'30'!B19,'30'!B22,'30'!B25)</f>
        <v>0</v>
      </c>
      <c r="C25" s="20"/>
    </row>
    <row r="26" spans="1:5">
      <c r="A26" s="52" t="s">
        <v>105</v>
      </c>
      <c r="B26" s="53">
        <f>SUM('30'!C10,'30'!C13,'30'!C16,'30'!C19,'30'!C22,'30'!C25)</f>
        <v>0</v>
      </c>
      <c r="C26" s="20"/>
    </row>
    <row r="27" spans="1:5">
      <c r="A27" s="52" t="s">
        <v>106</v>
      </c>
      <c r="B27" s="53">
        <f>SUM('30'!D10,'30'!D13,'30'!D16,'30'!D19,'30'!D22,'30'!D25)</f>
        <v>0</v>
      </c>
      <c r="C27" s="20"/>
    </row>
    <row r="28" spans="1:5">
      <c r="A28" s="52" t="s">
        <v>107</v>
      </c>
      <c r="B28" s="53">
        <f>SUM('30'!E10,'30'!E13,'30'!E16,'30'!E19,'30'!E22,'30'!E25)</f>
        <v>0</v>
      </c>
      <c r="C28" s="20"/>
    </row>
    <row r="29" spans="1:5">
      <c r="A29" s="52" t="s">
        <v>108</v>
      </c>
      <c r="B29" s="53">
        <f>SUM('30'!F10,'30'!F13,'30'!F16,'30'!F19,'30'!F22,'30'!F25)</f>
        <v>0</v>
      </c>
      <c r="C29" s="20"/>
      <c r="D29" s="20"/>
      <c r="E29" s="20"/>
    </row>
    <row r="30" spans="1:5" ht="13.5" thickBot="1">
      <c r="A30" s="54" t="s">
        <v>109</v>
      </c>
      <c r="B30" s="55">
        <f>SUM('30'!G10,'30'!G13,'30'!G16,'30'!G19,'30'!G22,'30'!G25)</f>
        <v>0</v>
      </c>
      <c r="C30" s="20"/>
      <c r="D30" s="20"/>
      <c r="E30" s="20"/>
    </row>
    <row r="31" spans="1:5">
      <c r="A31" s="20"/>
      <c r="B31" s="20"/>
      <c r="C31" s="20"/>
      <c r="D31" s="20"/>
      <c r="E31" s="20"/>
    </row>
    <row r="32" spans="1:5">
      <c r="A32" s="20"/>
      <c r="B32" s="20"/>
      <c r="C32" s="20"/>
      <c r="D32" s="20"/>
      <c r="E32" s="20"/>
    </row>
    <row r="33" spans="1:5">
      <c r="A33" s="20"/>
      <c r="B33" s="20"/>
      <c r="C33" s="20"/>
      <c r="D33" s="20"/>
      <c r="E33" s="20"/>
    </row>
    <row r="34" spans="1:5">
      <c r="A34" s="20"/>
      <c r="B34" s="20"/>
      <c r="C34" s="20"/>
      <c r="D34" s="20"/>
      <c r="E34" s="20"/>
    </row>
    <row r="35" spans="1:5">
      <c r="A35" s="20"/>
      <c r="B35" s="20"/>
      <c r="C35" s="20"/>
      <c r="D35" s="20"/>
      <c r="E35" s="20"/>
    </row>
    <row r="36" spans="1:5">
      <c r="A36" s="20"/>
      <c r="B36" s="20"/>
      <c r="C36" s="20"/>
      <c r="D36" s="20"/>
      <c r="E36" s="20"/>
    </row>
    <row r="87" spans="1:5">
      <c r="A87" s="20"/>
      <c r="B87" s="20"/>
      <c r="C87" s="20"/>
      <c r="D87" s="20"/>
      <c r="E87" s="20"/>
    </row>
    <row r="95" spans="1:5" ht="12.75" customHeight="1"/>
    <row r="111" spans="1:5">
      <c r="A111" s="20"/>
      <c r="B111" s="20"/>
      <c r="C111" s="20"/>
      <c r="D111" s="20"/>
      <c r="E111" s="20"/>
    </row>
  </sheetData>
  <mergeCells count="11">
    <mergeCell ref="A21:B21"/>
    <mergeCell ref="A13:B13"/>
    <mergeCell ref="A15:B15"/>
    <mergeCell ref="A3:B3"/>
    <mergeCell ref="A17:B17"/>
    <mergeCell ref="A19:B19"/>
    <mergeCell ref="A2:C2"/>
    <mergeCell ref="A5:B5"/>
    <mergeCell ref="A7:B7"/>
    <mergeCell ref="A9:B9"/>
    <mergeCell ref="A11:B11"/>
  </mergeCells>
  <pageMargins left="0.7" right="0.7" top="0.75" bottom="0.75" header="0.3" footer="0.3"/>
  <pageSetup scale="42" fitToHeight="4" orientation="portrait"/>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43"/>
  <sheetViews>
    <sheetView showGridLines="0" workbookViewId="0">
      <pane ySplit="7" topLeftCell="A8" activePane="bottomLeft" state="frozenSplit"/>
      <selection pane="bottomLeft" activeCell="J6" sqref="J6"/>
    </sheetView>
  </sheetViews>
  <sheetFormatPr defaultColWidth="8.75" defaultRowHeight="12.75"/>
  <cols>
    <col min="1" max="2" width="10.625" style="4" customWidth="1"/>
    <col min="3" max="3" width="10.875" style="4" customWidth="1"/>
    <col min="4" max="7" width="10.625" style="4" customWidth="1"/>
    <col min="8" max="8" width="25.75" style="4" customWidth="1"/>
    <col min="9" max="9" width="25.875" style="4" bestFit="1" customWidth="1"/>
    <col min="10" max="10" width="24.75" style="4" customWidth="1"/>
    <col min="11" max="11" width="20.25" style="4" customWidth="1"/>
    <col min="12" max="12" width="28.875" style="4" bestFit="1" customWidth="1"/>
    <col min="13" max="15" width="10.125" style="4" customWidth="1"/>
    <col min="16" max="18" width="8.75" style="4"/>
    <col min="19" max="19" width="16" style="4" bestFit="1" customWidth="1"/>
    <col min="20" max="20" width="24.875" style="4" bestFit="1" customWidth="1"/>
    <col min="21" max="21" width="20.875" style="4" bestFit="1" customWidth="1"/>
    <col min="22" max="22" width="27.75" style="4" bestFit="1" customWidth="1"/>
    <col min="23" max="23" width="16.125" style="4" bestFit="1" customWidth="1"/>
    <col min="24" max="16384" width="8.75" style="4"/>
  </cols>
  <sheetData>
    <row r="1" spans="1:36" customFormat="1" ht="15.75" thickBot="1">
      <c r="A1" s="155" t="s">
        <v>169</v>
      </c>
      <c r="B1" s="156"/>
      <c r="C1" s="157"/>
      <c r="D1" s="157"/>
      <c r="E1" s="158"/>
      <c r="F1" s="157"/>
      <c r="G1" s="157"/>
      <c r="H1" s="159"/>
      <c r="I1" s="4"/>
      <c r="J1" s="136" t="s">
        <v>160</v>
      </c>
      <c r="K1" s="6"/>
      <c r="L1" s="6"/>
      <c r="M1" s="6"/>
      <c r="N1" s="6"/>
      <c r="O1" s="6"/>
      <c r="P1" s="7"/>
      <c r="Q1" s="7"/>
      <c r="R1" s="7"/>
      <c r="T1" s="5"/>
      <c r="U1" s="5"/>
      <c r="V1" s="5"/>
      <c r="W1" s="5"/>
      <c r="X1" s="200" t="s">
        <v>70</v>
      </c>
      <c r="AF1" s="5"/>
      <c r="AG1" s="5"/>
      <c r="AH1" s="5"/>
      <c r="AI1" s="5"/>
      <c r="AJ1" s="5"/>
    </row>
    <row r="2" spans="1:36" customFormat="1" ht="13.5" thickBot="1">
      <c r="A2" s="228" t="s">
        <v>166</v>
      </c>
      <c r="B2" s="229"/>
      <c r="C2" s="229"/>
      <c r="D2" s="229"/>
      <c r="E2" s="229"/>
      <c r="F2" s="229"/>
      <c r="G2" s="229"/>
      <c r="H2" s="230"/>
      <c r="I2" s="4"/>
      <c r="J2" s="119">
        <f ca="1">D4+1</f>
        <v>42279</v>
      </c>
      <c r="K2" s="6"/>
      <c r="L2" s="6"/>
      <c r="M2" s="6"/>
      <c r="N2" s="6"/>
      <c r="O2" s="6"/>
      <c r="P2" s="7"/>
      <c r="Q2" s="7"/>
      <c r="R2" s="7"/>
      <c r="T2" s="5"/>
      <c r="U2" s="5"/>
      <c r="V2" s="5"/>
      <c r="W2" s="5"/>
      <c r="X2" s="200" t="s">
        <v>165</v>
      </c>
      <c r="AF2" s="5"/>
      <c r="AG2" s="5"/>
      <c r="AH2" s="5"/>
      <c r="AI2" s="5"/>
      <c r="AJ2" s="5"/>
    </row>
    <row r="3" spans="1:36" ht="32.25" customHeight="1">
      <c r="A3" s="45" t="s">
        <v>23</v>
      </c>
      <c r="B3" s="46" t="s">
        <v>102</v>
      </c>
      <c r="C3" s="47" t="s">
        <v>154</v>
      </c>
      <c r="D3" s="48" t="s">
        <v>123</v>
      </c>
      <c r="E3" s="37" t="s">
        <v>114</v>
      </c>
      <c r="F3" s="46" t="s">
        <v>143</v>
      </c>
      <c r="G3" s="49" t="s">
        <v>21</v>
      </c>
      <c r="H3" s="122" t="s">
        <v>112</v>
      </c>
      <c r="I3" s="123" t="s">
        <v>113</v>
      </c>
      <c r="J3" s="137" t="s">
        <v>161</v>
      </c>
      <c r="X3" s="220" t="s">
        <v>166</v>
      </c>
    </row>
    <row r="4" spans="1:36" ht="14.25" customHeight="1" thickBot="1">
      <c r="A4" s="111">
        <v>1</v>
      </c>
      <c r="B4" s="109" t="s">
        <v>103</v>
      </c>
      <c r="C4" s="110">
        <f ca="1">H6-1</f>
        <v>42338</v>
      </c>
      <c r="D4" s="28">
        <f ca="1">C4-60</f>
        <v>42278</v>
      </c>
      <c r="E4" s="121">
        <f ca="1">C4+A203</f>
        <v>42343</v>
      </c>
      <c r="F4" s="111"/>
      <c r="G4" s="34">
        <f>SUM(W10:W37)</f>
        <v>0</v>
      </c>
      <c r="H4" s="124">
        <f>60-G4</f>
        <v>60</v>
      </c>
      <c r="I4" s="123" t="str">
        <f>IF(H4=0,"Complete","Not Complete Yet")</f>
        <v>Not Complete Yet</v>
      </c>
      <c r="J4" s="120">
        <f ca="1">C4</f>
        <v>42338</v>
      </c>
    </row>
    <row r="5" spans="1:36" ht="6.75" customHeight="1">
      <c r="B5" s="85">
        <f>IF(B4="Male",1,2)</f>
        <v>1</v>
      </c>
    </row>
    <row r="6" spans="1:36" ht="19.5" customHeight="1" thickBot="1">
      <c r="A6" s="225" t="s">
        <v>126</v>
      </c>
      <c r="B6" s="225"/>
      <c r="C6" s="225"/>
      <c r="D6" s="225"/>
      <c r="E6" s="225"/>
      <c r="F6" s="225"/>
      <c r="G6" s="225"/>
      <c r="H6" s="144">
        <f ca="1">TODAY()</f>
        <v>42339</v>
      </c>
      <c r="I6" s="142" t="s">
        <v>162</v>
      </c>
    </row>
    <row r="7" spans="1:36" s="33" customFormat="1" ht="15.75" customHeight="1" thickBot="1">
      <c r="A7" s="139" t="s">
        <v>146</v>
      </c>
      <c r="B7" s="139" t="s">
        <v>147</v>
      </c>
      <c r="C7" s="140" t="s">
        <v>148</v>
      </c>
      <c r="D7" s="139" t="s">
        <v>149</v>
      </c>
      <c r="E7" s="140" t="s">
        <v>150</v>
      </c>
      <c r="F7" s="139" t="s">
        <v>151</v>
      </c>
      <c r="G7" s="141" t="s">
        <v>152</v>
      </c>
      <c r="H7" s="95"/>
      <c r="I7" s="38"/>
      <c r="J7" s="32"/>
    </row>
    <row r="8" spans="1:36" ht="20.25" customHeight="1">
      <c r="A8" s="127">
        <f t="shared" ref="A8:F8" ca="1" si="0">B8-1</f>
        <v>42274</v>
      </c>
      <c r="B8" s="127">
        <f t="shared" ca="1" si="0"/>
        <v>42275</v>
      </c>
      <c r="C8" s="128">
        <f t="shared" ca="1" si="0"/>
        <v>42276</v>
      </c>
      <c r="D8" s="127">
        <f t="shared" ca="1" si="0"/>
        <v>42277</v>
      </c>
      <c r="E8" s="127">
        <f t="shared" ca="1" si="0"/>
        <v>42278</v>
      </c>
      <c r="F8" s="127">
        <f t="shared" ca="1" si="0"/>
        <v>42279</v>
      </c>
      <c r="G8" s="129">
        <f ca="1">A11-1</f>
        <v>42280</v>
      </c>
      <c r="H8" s="226" t="s">
        <v>153</v>
      </c>
      <c r="I8" s="227"/>
      <c r="J8" s="227"/>
      <c r="O8" s="86"/>
      <c r="P8" s="86"/>
      <c r="Q8" s="86"/>
      <c r="S8" s="104" t="s">
        <v>115</v>
      </c>
      <c r="T8" s="105" t="s">
        <v>116</v>
      </c>
      <c r="U8" s="105" t="s">
        <v>117</v>
      </c>
      <c r="V8" s="105" t="s">
        <v>118</v>
      </c>
      <c r="W8" s="105" t="s">
        <v>20</v>
      </c>
      <c r="X8" s="98"/>
    </row>
    <row r="9" spans="1:36" ht="12.75" customHeight="1">
      <c r="A9" s="130"/>
      <c r="B9" s="131"/>
      <c r="C9" s="132"/>
      <c r="D9" s="131"/>
      <c r="E9" s="133"/>
      <c r="F9" s="130"/>
      <c r="G9" s="130"/>
      <c r="H9" s="94"/>
      <c r="O9" s="86"/>
      <c r="P9" s="86"/>
      <c r="Q9" s="86"/>
      <c r="S9" s="86"/>
      <c r="T9" s="86"/>
      <c r="U9" s="86"/>
      <c r="V9" s="86"/>
      <c r="W9" s="86"/>
      <c r="X9" s="98"/>
    </row>
    <row r="10" spans="1:36" ht="39.75" customHeight="1">
      <c r="A10" s="50"/>
      <c r="B10" s="50"/>
      <c r="C10" s="50"/>
      <c r="D10" s="50"/>
      <c r="E10" s="50"/>
      <c r="F10" s="50"/>
      <c r="G10" s="92"/>
      <c r="H10" s="94"/>
      <c r="O10" s="86"/>
      <c r="P10" s="86"/>
      <c r="Q10" s="86"/>
      <c r="S10" s="87">
        <f>SUM(A10:G10)</f>
        <v>0</v>
      </c>
      <c r="T10" s="87">
        <f>COUNTIF(A10:G10,"0")</f>
        <v>0</v>
      </c>
      <c r="U10" s="88">
        <f>(IF(B5=1,COUNTIF(A10:G10,"&gt;4"),COUNTIF(A10:G10,"&gt;=4")))</f>
        <v>0</v>
      </c>
      <c r="V10" s="88">
        <f>COUNTIF(A10:G10,"&gt;0")</f>
        <v>0</v>
      </c>
      <c r="W10" s="89">
        <f>T10+V10</f>
        <v>0</v>
      </c>
      <c r="X10" s="98"/>
    </row>
    <row r="11" spans="1:36" ht="20.25" customHeight="1">
      <c r="A11" s="135">
        <f t="shared" ref="A11:F11" ca="1" si="1">B11-1</f>
        <v>42281</v>
      </c>
      <c r="B11" s="135">
        <f t="shared" ca="1" si="1"/>
        <v>42282</v>
      </c>
      <c r="C11" s="135">
        <f t="shared" ca="1" si="1"/>
        <v>42283</v>
      </c>
      <c r="D11" s="135">
        <f t="shared" ca="1" si="1"/>
        <v>42284</v>
      </c>
      <c r="E11" s="135">
        <f t="shared" ca="1" si="1"/>
        <v>42285</v>
      </c>
      <c r="F11" s="135">
        <f t="shared" ca="1" si="1"/>
        <v>42286</v>
      </c>
      <c r="G11" s="145">
        <f ca="1">A14-1</f>
        <v>42287</v>
      </c>
      <c r="H11" s="93"/>
      <c r="O11" s="86"/>
      <c r="P11" s="90"/>
      <c r="Q11" s="90"/>
      <c r="R11" s="9"/>
      <c r="S11" s="86"/>
      <c r="T11" s="86"/>
      <c r="U11" s="106"/>
      <c r="V11" s="106"/>
      <c r="W11" s="106"/>
      <c r="X11" s="98"/>
    </row>
    <row r="12" spans="1:36" ht="12.75" customHeight="1">
      <c r="A12" s="130"/>
      <c r="B12" s="131"/>
      <c r="C12" s="132"/>
      <c r="D12" s="131"/>
      <c r="E12" s="133"/>
      <c r="F12" s="130"/>
      <c r="G12" s="130"/>
      <c r="H12" s="94"/>
      <c r="O12" s="86"/>
      <c r="P12" s="86"/>
      <c r="Q12" s="86"/>
      <c r="S12" s="86"/>
      <c r="T12" s="86"/>
      <c r="U12" s="88"/>
      <c r="V12" s="88"/>
      <c r="W12" s="86"/>
      <c r="X12" s="98"/>
    </row>
    <row r="13" spans="1:36" ht="39.75" customHeight="1">
      <c r="A13" s="50"/>
      <c r="B13" s="50"/>
      <c r="C13" s="50"/>
      <c r="D13" s="50"/>
      <c r="E13" s="50"/>
      <c r="F13" s="50"/>
      <c r="G13" s="92"/>
      <c r="H13" s="94"/>
      <c r="O13" s="86"/>
      <c r="P13" s="86"/>
      <c r="Q13" s="86"/>
      <c r="S13" s="87">
        <f>SUM(A13:G13)</f>
        <v>0</v>
      </c>
      <c r="T13" s="87">
        <f>COUNTIF(A13:G13,"0")</f>
        <v>0</v>
      </c>
      <c r="U13" s="88">
        <f>(IF(B5=1,COUNTIF(A13:G13,"&gt;4"),COUNTIF(A13:G13,"&gt;=4")))</f>
        <v>0</v>
      </c>
      <c r="V13" s="88">
        <f>COUNTIF(A13:G13,"&gt;0")</f>
        <v>0</v>
      </c>
      <c r="W13" s="89">
        <f>T13+V13</f>
        <v>0</v>
      </c>
      <c r="X13" s="98"/>
    </row>
    <row r="14" spans="1:36" ht="20.25" customHeight="1">
      <c r="A14" s="135">
        <f t="shared" ref="A14:F14" ca="1" si="2">B14-1</f>
        <v>42288</v>
      </c>
      <c r="B14" s="135">
        <f t="shared" ca="1" si="2"/>
        <v>42289</v>
      </c>
      <c r="C14" s="135">
        <f t="shared" ca="1" si="2"/>
        <v>42290</v>
      </c>
      <c r="D14" s="135">
        <f t="shared" ca="1" si="2"/>
        <v>42291</v>
      </c>
      <c r="E14" s="138">
        <f t="shared" ca="1" si="2"/>
        <v>42292</v>
      </c>
      <c r="F14" s="135">
        <f t="shared" ca="1" si="2"/>
        <v>42293</v>
      </c>
      <c r="G14" s="145">
        <f ca="1">A17-1</f>
        <v>42294</v>
      </c>
      <c r="H14" s="93"/>
      <c r="O14" s="86"/>
      <c r="P14" s="86"/>
      <c r="Q14" s="86"/>
      <c r="S14" s="105"/>
      <c r="T14" s="105"/>
      <c r="U14" s="88"/>
      <c r="V14" s="88"/>
      <c r="W14" s="106"/>
      <c r="X14" s="98"/>
    </row>
    <row r="15" spans="1:36">
      <c r="A15" s="130"/>
      <c r="B15" s="133"/>
      <c r="C15" s="132"/>
      <c r="D15" s="131"/>
      <c r="E15" s="133"/>
      <c r="F15" s="131"/>
      <c r="G15" s="130"/>
      <c r="H15" s="94"/>
      <c r="O15" s="86"/>
      <c r="P15" s="86"/>
      <c r="Q15" s="86"/>
      <c r="S15" s="86"/>
      <c r="T15" s="86"/>
      <c r="U15" s="106"/>
      <c r="V15" s="106"/>
      <c r="W15" s="86"/>
      <c r="X15" s="98"/>
    </row>
    <row r="16" spans="1:36" ht="39.75" customHeight="1">
      <c r="A16" s="50"/>
      <c r="B16" s="50"/>
      <c r="C16" s="50"/>
      <c r="D16" s="50"/>
      <c r="E16" s="50"/>
      <c r="F16" s="50"/>
      <c r="G16" s="92"/>
      <c r="H16" s="94"/>
      <c r="O16" s="86"/>
      <c r="P16" s="86"/>
      <c r="Q16" s="86"/>
      <c r="S16" s="87">
        <f>SUM(A16:G16)</f>
        <v>0</v>
      </c>
      <c r="T16" s="87">
        <f>COUNTIF(A16:G16,"0")</f>
        <v>0</v>
      </c>
      <c r="U16" s="88">
        <f>(IF(B5=1,COUNTIF(A16:G16,"&gt;4"),COUNTIF(A16:G16,"&gt;=4")))</f>
        <v>0</v>
      </c>
      <c r="V16" s="88">
        <f>COUNTIF(A16:G16,"&gt;0")</f>
        <v>0</v>
      </c>
      <c r="W16" s="89">
        <f>T16+V16</f>
        <v>0</v>
      </c>
      <c r="X16" s="98"/>
    </row>
    <row r="17" spans="1:24" ht="20.25" customHeight="1">
      <c r="A17" s="135">
        <f t="shared" ref="A17:F17" ca="1" si="3">B17-1</f>
        <v>42295</v>
      </c>
      <c r="B17" s="135">
        <f t="shared" ca="1" si="3"/>
        <v>42296</v>
      </c>
      <c r="C17" s="135">
        <f t="shared" ca="1" si="3"/>
        <v>42297</v>
      </c>
      <c r="D17" s="135">
        <f t="shared" ca="1" si="3"/>
        <v>42298</v>
      </c>
      <c r="E17" s="135">
        <f t="shared" ca="1" si="3"/>
        <v>42299</v>
      </c>
      <c r="F17" s="135">
        <f t="shared" ca="1" si="3"/>
        <v>42300</v>
      </c>
      <c r="G17" s="145">
        <f ca="1">A20-1</f>
        <v>42301</v>
      </c>
      <c r="H17" s="93"/>
      <c r="O17" s="86"/>
      <c r="P17" s="86"/>
      <c r="Q17" s="86"/>
      <c r="S17" s="86"/>
      <c r="T17" s="105"/>
      <c r="U17" s="106"/>
      <c r="V17" s="106"/>
      <c r="W17" s="106"/>
      <c r="X17" s="98"/>
    </row>
    <row r="18" spans="1:24" ht="12.75" customHeight="1">
      <c r="A18" s="133"/>
      <c r="B18" s="133"/>
      <c r="C18" s="132"/>
      <c r="D18" s="131"/>
      <c r="E18" s="133"/>
      <c r="F18" s="131"/>
      <c r="G18" s="130"/>
      <c r="H18" s="93"/>
      <c r="O18" s="86"/>
      <c r="P18" s="86"/>
      <c r="Q18" s="86"/>
      <c r="S18" s="86"/>
      <c r="T18" s="86"/>
      <c r="U18" s="88"/>
      <c r="V18" s="88"/>
      <c r="W18" s="89"/>
      <c r="X18" s="98"/>
    </row>
    <row r="19" spans="1:24" ht="39.75" customHeight="1">
      <c r="A19" s="50"/>
      <c r="B19" s="50"/>
      <c r="C19" s="50"/>
      <c r="D19" s="50"/>
      <c r="E19" s="50"/>
      <c r="F19" s="50"/>
      <c r="G19" s="92"/>
      <c r="H19" s="93"/>
      <c r="O19" s="86"/>
      <c r="P19" s="86"/>
      <c r="Q19" s="86"/>
      <c r="S19" s="87">
        <f>SUM(A19:G19)</f>
        <v>0</v>
      </c>
      <c r="T19" s="87">
        <f>COUNTIF(A19:G19,"0")</f>
        <v>0</v>
      </c>
      <c r="U19" s="88">
        <f>(IF(B5=1,COUNTIF(A19:G19,"&gt;4"),COUNTIF(A19:G19,"&gt;=4")))</f>
        <v>0</v>
      </c>
      <c r="V19" s="88">
        <f>COUNTIF(A19:G19,"&gt;0")</f>
        <v>0</v>
      </c>
      <c r="W19" s="89">
        <f>T19+V19</f>
        <v>0</v>
      </c>
      <c r="X19" s="98"/>
    </row>
    <row r="20" spans="1:24" ht="20.25" customHeight="1">
      <c r="A20" s="135">
        <f t="shared" ref="A20:F20" ca="1" si="4">B20-1</f>
        <v>42302</v>
      </c>
      <c r="B20" s="135">
        <f t="shared" ca="1" si="4"/>
        <v>42303</v>
      </c>
      <c r="C20" s="135">
        <f t="shared" ca="1" si="4"/>
        <v>42304</v>
      </c>
      <c r="D20" s="135">
        <f t="shared" ca="1" si="4"/>
        <v>42305</v>
      </c>
      <c r="E20" s="135">
        <f t="shared" ca="1" si="4"/>
        <v>42306</v>
      </c>
      <c r="F20" s="135">
        <f t="shared" ca="1" si="4"/>
        <v>42307</v>
      </c>
      <c r="G20" s="145">
        <f ca="1">A23-1</f>
        <v>42308</v>
      </c>
      <c r="H20" s="93"/>
      <c r="O20" s="86"/>
      <c r="P20" s="86"/>
      <c r="Q20" s="86"/>
      <c r="S20" s="105"/>
      <c r="T20" s="105"/>
      <c r="U20" s="88"/>
      <c r="V20" s="88"/>
      <c r="W20" s="89"/>
      <c r="X20" s="98"/>
    </row>
    <row r="21" spans="1:24" ht="12.75" customHeight="1">
      <c r="A21" s="133"/>
      <c r="B21" s="133"/>
      <c r="C21" s="132"/>
      <c r="D21" s="131"/>
      <c r="E21" s="133"/>
      <c r="F21" s="131"/>
      <c r="G21" s="130"/>
      <c r="H21" s="93"/>
      <c r="O21" s="86"/>
      <c r="P21" s="86"/>
      <c r="Q21" s="86"/>
      <c r="S21" s="86"/>
      <c r="T21" s="86"/>
      <c r="U21" s="86"/>
      <c r="V21" s="86"/>
      <c r="W21" s="106"/>
      <c r="X21" s="98"/>
    </row>
    <row r="22" spans="1:24" ht="39.75" customHeight="1">
      <c r="A22" s="50"/>
      <c r="B22" s="50"/>
      <c r="C22" s="50"/>
      <c r="D22" s="50"/>
      <c r="E22" s="50"/>
      <c r="F22" s="50"/>
      <c r="G22" s="92"/>
      <c r="H22" s="93"/>
      <c r="O22" s="86"/>
      <c r="P22" s="86"/>
      <c r="Q22" s="86"/>
      <c r="S22" s="87">
        <f>SUM(A22:G22)</f>
        <v>0</v>
      </c>
      <c r="T22" s="87">
        <f>COUNTIF(A22:G22,"0")</f>
        <v>0</v>
      </c>
      <c r="U22" s="88">
        <f>(IF(B5=1,COUNTIF(A22:G22,"&gt;4"),COUNTIF(A22:G22,"&gt;=4")))</f>
        <v>0</v>
      </c>
      <c r="V22" s="88">
        <f>COUNTIF(A22:G22,"&gt;0")</f>
        <v>0</v>
      </c>
      <c r="W22" s="89">
        <f>T22+V22</f>
        <v>0</v>
      </c>
      <c r="X22" s="98"/>
    </row>
    <row r="23" spans="1:24" ht="20.25" customHeight="1">
      <c r="A23" s="135">
        <f t="shared" ref="A23:F23" ca="1" si="5">B23-1</f>
        <v>42309</v>
      </c>
      <c r="B23" s="135">
        <f t="shared" ca="1" si="5"/>
        <v>42310</v>
      </c>
      <c r="C23" s="135">
        <f t="shared" ca="1" si="5"/>
        <v>42311</v>
      </c>
      <c r="D23" s="135">
        <f t="shared" ca="1" si="5"/>
        <v>42312</v>
      </c>
      <c r="E23" s="135">
        <f t="shared" ca="1" si="5"/>
        <v>42313</v>
      </c>
      <c r="F23" s="135">
        <f t="shared" ca="1" si="5"/>
        <v>42314</v>
      </c>
      <c r="G23" s="145">
        <f ca="1">A26-1</f>
        <v>42315</v>
      </c>
      <c r="H23" s="93"/>
      <c r="O23" s="86"/>
      <c r="P23" s="86"/>
      <c r="Q23" s="86"/>
      <c r="S23" s="86"/>
      <c r="T23" s="105"/>
      <c r="U23" s="86"/>
      <c r="V23" s="86"/>
      <c r="W23" s="86"/>
      <c r="X23" s="98"/>
    </row>
    <row r="24" spans="1:24" ht="12.75" customHeight="1">
      <c r="A24" s="133"/>
      <c r="B24" s="133"/>
      <c r="C24" s="132"/>
      <c r="D24" s="131"/>
      <c r="E24" s="133"/>
      <c r="F24" s="131"/>
      <c r="G24" s="130"/>
      <c r="H24" s="93"/>
      <c r="O24" s="86"/>
      <c r="P24" s="86"/>
      <c r="Q24" s="86"/>
      <c r="S24" s="86"/>
      <c r="T24" s="86"/>
      <c r="U24" s="86"/>
      <c r="V24" s="86"/>
      <c r="W24" s="86"/>
      <c r="X24" s="98"/>
    </row>
    <row r="25" spans="1:24" ht="39.75" customHeight="1">
      <c r="A25" s="50"/>
      <c r="B25" s="50"/>
      <c r="C25" s="50"/>
      <c r="D25" s="50"/>
      <c r="E25" s="50"/>
      <c r="F25" s="50"/>
      <c r="G25" s="92"/>
      <c r="H25" s="93"/>
      <c r="O25" s="86"/>
      <c r="P25" s="86"/>
      <c r="Q25" s="86"/>
      <c r="S25" s="87">
        <f>SUM(A25:G25)</f>
        <v>0</v>
      </c>
      <c r="T25" s="87">
        <f>COUNTIF(A25:G25,"0")</f>
        <v>0</v>
      </c>
      <c r="U25" s="88">
        <f>(IF(B5=1,COUNTIF(A25:G25,"&gt;4"),COUNTIF(A25:G25,"&gt;=4")))</f>
        <v>0</v>
      </c>
      <c r="V25" s="88">
        <f>COUNTIF(A25:G25,"&gt;0")</f>
        <v>0</v>
      </c>
      <c r="W25" s="89">
        <f>T25+V25</f>
        <v>0</v>
      </c>
      <c r="X25" s="98"/>
    </row>
    <row r="26" spans="1:24" ht="20.25" customHeight="1">
      <c r="A26" s="135">
        <f t="shared" ref="A26:F26" ca="1" si="6">B26-1</f>
        <v>42316</v>
      </c>
      <c r="B26" s="135">
        <f t="shared" ca="1" si="6"/>
        <v>42317</v>
      </c>
      <c r="C26" s="135">
        <f t="shared" ca="1" si="6"/>
        <v>42318</v>
      </c>
      <c r="D26" s="135">
        <f t="shared" ca="1" si="6"/>
        <v>42319</v>
      </c>
      <c r="E26" s="135">
        <f t="shared" ca="1" si="6"/>
        <v>42320</v>
      </c>
      <c r="F26" s="135">
        <f t="shared" ca="1" si="6"/>
        <v>42321</v>
      </c>
      <c r="G26" s="145">
        <f ca="1">A29-1</f>
        <v>42322</v>
      </c>
      <c r="H26" s="93"/>
      <c r="O26" s="86"/>
      <c r="P26" s="86"/>
      <c r="Q26" s="86"/>
      <c r="S26" s="86"/>
      <c r="T26" s="86"/>
      <c r="U26" s="86"/>
      <c r="V26" s="86"/>
      <c r="W26" s="86"/>
      <c r="X26" s="98"/>
    </row>
    <row r="27" spans="1:24" ht="12.75" customHeight="1">
      <c r="A27" s="133"/>
      <c r="B27" s="133"/>
      <c r="C27" s="132"/>
      <c r="D27" s="131"/>
      <c r="E27" s="133"/>
      <c r="F27" s="131"/>
      <c r="G27" s="130"/>
      <c r="H27" s="93"/>
      <c r="O27" s="86"/>
      <c r="P27" s="86"/>
      <c r="Q27" s="86"/>
      <c r="S27" s="86"/>
      <c r="T27" s="86"/>
      <c r="U27" s="86"/>
      <c r="V27" s="86"/>
      <c r="W27" s="86"/>
      <c r="X27" s="98"/>
    </row>
    <row r="28" spans="1:24" ht="39.75" customHeight="1">
      <c r="A28" s="50"/>
      <c r="B28" s="50"/>
      <c r="C28" s="50"/>
      <c r="D28" s="50"/>
      <c r="E28" s="50"/>
      <c r="F28" s="50"/>
      <c r="G28" s="92"/>
      <c r="H28" s="93"/>
      <c r="O28" s="86"/>
      <c r="P28" s="86"/>
      <c r="Q28" s="86"/>
      <c r="S28" s="87">
        <f>SUM(A28:G28)</f>
        <v>0</v>
      </c>
      <c r="T28" s="87">
        <f>COUNTIF(A28:G28,"0")</f>
        <v>0</v>
      </c>
      <c r="U28" s="88">
        <f>(IF(B5=1,COUNTIF(A28:G28,"&gt;4"),COUNTIF(A28:G28,"&gt;=4")))</f>
        <v>0</v>
      </c>
      <c r="V28" s="88">
        <f>COUNTIF(A28:G28,"&gt;0")</f>
        <v>0</v>
      </c>
      <c r="W28" s="89">
        <f>T28+V28</f>
        <v>0</v>
      </c>
      <c r="X28" s="98"/>
    </row>
    <row r="29" spans="1:24" ht="19.5" customHeight="1">
      <c r="A29" s="135">
        <f t="shared" ref="A29:F29" ca="1" si="7">B29-1</f>
        <v>42323</v>
      </c>
      <c r="B29" s="135">
        <f t="shared" ca="1" si="7"/>
        <v>42324</v>
      </c>
      <c r="C29" s="138">
        <f t="shared" ca="1" si="7"/>
        <v>42325</v>
      </c>
      <c r="D29" s="135">
        <f t="shared" ca="1" si="7"/>
        <v>42326</v>
      </c>
      <c r="E29" s="135">
        <f t="shared" ca="1" si="7"/>
        <v>42327</v>
      </c>
      <c r="F29" s="135">
        <f t="shared" ca="1" si="7"/>
        <v>42328</v>
      </c>
      <c r="G29" s="145">
        <f ca="1">A32-1</f>
        <v>42329</v>
      </c>
      <c r="H29" s="93"/>
      <c r="O29" s="86"/>
      <c r="P29" s="86"/>
      <c r="Q29" s="86"/>
      <c r="S29" s="86"/>
      <c r="T29" s="86"/>
      <c r="U29" s="86"/>
      <c r="V29" s="86"/>
      <c r="W29" s="86"/>
      <c r="X29" s="98"/>
    </row>
    <row r="30" spans="1:24" ht="12.75" customHeight="1">
      <c r="A30" s="133"/>
      <c r="B30" s="133"/>
      <c r="C30" s="132"/>
      <c r="D30" s="131"/>
      <c r="E30" s="133"/>
      <c r="F30" s="131"/>
      <c r="G30" s="130"/>
      <c r="H30" s="93"/>
      <c r="O30" s="86"/>
      <c r="P30" s="86"/>
      <c r="Q30" s="86"/>
      <c r="S30" s="86"/>
      <c r="T30" s="86"/>
      <c r="U30" s="86"/>
      <c r="V30" s="86"/>
      <c r="W30" s="86"/>
      <c r="X30" s="98"/>
    </row>
    <row r="31" spans="1:24" ht="39.75" customHeight="1">
      <c r="A31" s="50"/>
      <c r="B31" s="50"/>
      <c r="C31" s="50"/>
      <c r="D31" s="50"/>
      <c r="E31" s="50"/>
      <c r="F31" s="50"/>
      <c r="G31" s="92"/>
      <c r="H31" s="93"/>
      <c r="O31" s="86"/>
      <c r="P31" s="86"/>
      <c r="Q31" s="86"/>
      <c r="S31" s="87">
        <f>SUM(A31:G31)</f>
        <v>0</v>
      </c>
      <c r="T31" s="87">
        <f>COUNTIF(A31:G31,"0")</f>
        <v>0</v>
      </c>
      <c r="U31" s="88">
        <f>(IF(B5=1,COUNTIF(A31:G31,"&gt;4"),COUNTIF(A31:G31,"&gt;=4")))</f>
        <v>0</v>
      </c>
      <c r="V31" s="88">
        <f>COUNTIF(A31:G31,"&gt;0")</f>
        <v>0</v>
      </c>
      <c r="W31" s="89">
        <f>T31+V31</f>
        <v>0</v>
      </c>
      <c r="X31" s="98"/>
    </row>
    <row r="32" spans="1:24" ht="20.25" customHeight="1">
      <c r="A32" s="135">
        <f t="shared" ref="A32:F32" ca="1" si="8">B32-1</f>
        <v>42330</v>
      </c>
      <c r="B32" s="135">
        <f t="shared" ca="1" si="8"/>
        <v>42331</v>
      </c>
      <c r="C32" s="138">
        <f t="shared" ca="1" si="8"/>
        <v>42332</v>
      </c>
      <c r="D32" s="135">
        <f t="shared" ca="1" si="8"/>
        <v>42333</v>
      </c>
      <c r="E32" s="135">
        <f t="shared" ca="1" si="8"/>
        <v>42334</v>
      </c>
      <c r="F32" s="135">
        <f t="shared" ca="1" si="8"/>
        <v>42335</v>
      </c>
      <c r="G32" s="145">
        <f ca="1">A35-1</f>
        <v>42336</v>
      </c>
      <c r="H32" s="93"/>
      <c r="O32" s="86"/>
      <c r="P32" s="86"/>
      <c r="Q32" s="86"/>
      <c r="S32" s="86"/>
      <c r="T32" s="86"/>
      <c r="U32" s="86"/>
      <c r="V32" s="86"/>
      <c r="W32" s="86"/>
      <c r="X32" s="98"/>
    </row>
    <row r="33" spans="1:24" ht="12.75" customHeight="1">
      <c r="A33" s="133"/>
      <c r="B33" s="133"/>
      <c r="C33" s="132"/>
      <c r="D33" s="131"/>
      <c r="E33" s="133"/>
      <c r="F33" s="131"/>
      <c r="G33" s="130"/>
      <c r="H33" s="93"/>
      <c r="O33" s="86"/>
      <c r="P33" s="86"/>
      <c r="Q33" s="86"/>
      <c r="S33" s="86"/>
      <c r="T33" s="86"/>
      <c r="U33" s="86"/>
      <c r="V33" s="86"/>
      <c r="W33" s="86"/>
      <c r="X33" s="98"/>
    </row>
    <row r="34" spans="1:24" ht="39.75" customHeight="1">
      <c r="A34" s="50"/>
      <c r="B34" s="50"/>
      <c r="C34" s="50"/>
      <c r="D34" s="50"/>
      <c r="E34" s="50"/>
      <c r="F34" s="50"/>
      <c r="G34" s="92"/>
      <c r="H34" s="93"/>
      <c r="O34" s="86"/>
      <c r="P34" s="86"/>
      <c r="Q34" s="86"/>
      <c r="S34" s="87">
        <f>SUM(A34:G34)</f>
        <v>0</v>
      </c>
      <c r="T34" s="87">
        <f>COUNTIF(A34:G34,"0")</f>
        <v>0</v>
      </c>
      <c r="U34" s="88">
        <f>(IF(B5=1,COUNTIF(A34:G34,"&gt;4"),COUNTIF(A34:G34,"&gt;=4")))</f>
        <v>0</v>
      </c>
      <c r="V34" s="88">
        <f>COUNTIF(A34:G34,"&gt;0")</f>
        <v>0</v>
      </c>
      <c r="W34" s="89">
        <f>T34+V34</f>
        <v>0</v>
      </c>
      <c r="X34" s="98"/>
    </row>
    <row r="35" spans="1:24" ht="20.25" customHeight="1">
      <c r="A35" s="135">
        <f t="shared" ref="A35:F35" ca="1" si="9">B35-1</f>
        <v>42337</v>
      </c>
      <c r="B35" s="135">
        <f t="shared" ca="1" si="9"/>
        <v>42338</v>
      </c>
      <c r="C35" s="135">
        <f t="shared" ca="1" si="9"/>
        <v>42339</v>
      </c>
      <c r="D35" s="135">
        <f t="shared" ca="1" si="9"/>
        <v>42340</v>
      </c>
      <c r="E35" s="135">
        <f t="shared" ca="1" si="9"/>
        <v>42341</v>
      </c>
      <c r="F35" s="135">
        <f t="shared" ca="1" si="9"/>
        <v>42342</v>
      </c>
      <c r="G35" s="145">
        <f ca="1">E4</f>
        <v>42343</v>
      </c>
      <c r="H35" s="93"/>
      <c r="O35" s="86"/>
      <c r="P35" s="86"/>
      <c r="Q35" s="86"/>
      <c r="S35" s="86"/>
      <c r="T35" s="86"/>
      <c r="U35" s="86"/>
      <c r="V35" s="86"/>
      <c r="W35" s="86"/>
      <c r="X35" s="98"/>
    </row>
    <row r="36" spans="1:24" ht="12.75" customHeight="1">
      <c r="A36" s="133"/>
      <c r="B36" s="133"/>
      <c r="C36" s="130"/>
      <c r="D36" s="131"/>
      <c r="E36" s="133"/>
      <c r="F36" s="131"/>
      <c r="G36" s="130"/>
      <c r="H36" s="93"/>
      <c r="O36" s="86"/>
      <c r="P36" s="86"/>
      <c r="Q36" s="86"/>
      <c r="S36" s="86"/>
      <c r="T36" s="86"/>
      <c r="U36" s="86"/>
      <c r="V36" s="86"/>
      <c r="W36" s="86"/>
      <c r="X36" s="98"/>
    </row>
    <row r="37" spans="1:24" ht="39.75" customHeight="1">
      <c r="A37" s="50"/>
      <c r="B37" s="50"/>
      <c r="C37" s="50"/>
      <c r="D37" s="50"/>
      <c r="E37" s="50"/>
      <c r="F37" s="50"/>
      <c r="G37" s="92"/>
      <c r="H37" s="93"/>
      <c r="O37" s="86"/>
      <c r="P37" s="86"/>
      <c r="Q37" s="86"/>
      <c r="S37" s="87">
        <f>SUM(A37:G37)</f>
        <v>0</v>
      </c>
      <c r="T37" s="87">
        <f>COUNTIF(A37:G37,"0")</f>
        <v>0</v>
      </c>
      <c r="U37" s="88">
        <f>(IF(B5=1,COUNTIF(A37:G37,"&gt;4"),COUNTIF(A37:G37,"&gt;=4")))</f>
        <v>0</v>
      </c>
      <c r="V37" s="88">
        <f>COUNTIF(A37:G37,"&gt;0")</f>
        <v>0</v>
      </c>
      <c r="W37" s="89">
        <f>T37+V37</f>
        <v>0</v>
      </c>
      <c r="X37" s="98"/>
    </row>
    <row r="38" spans="1:24">
      <c r="A38" s="22"/>
      <c r="B38" s="22"/>
      <c r="C38" s="22"/>
      <c r="D38" s="22"/>
      <c r="E38" s="22"/>
      <c r="F38" s="22"/>
      <c r="G38" s="22"/>
      <c r="H38" s="15"/>
      <c r="I38" s="86"/>
      <c r="J38" s="86"/>
      <c r="K38" s="86"/>
      <c r="L38" s="86"/>
      <c r="M38" s="86"/>
      <c r="N38" s="86"/>
      <c r="O38" s="86"/>
      <c r="P38" s="86"/>
      <c r="Q38" s="86"/>
    </row>
    <row r="39" spans="1:24" ht="19.5">
      <c r="A39" s="24"/>
      <c r="B39" s="24"/>
      <c r="C39" s="24"/>
      <c r="D39" s="35" t="s">
        <v>145</v>
      </c>
      <c r="E39" s="24"/>
      <c r="F39" s="24"/>
      <c r="G39" s="24"/>
      <c r="H39" s="15"/>
      <c r="I39" s="87"/>
      <c r="J39" s="87"/>
      <c r="K39" s="88"/>
      <c r="L39" s="88"/>
      <c r="M39" s="89"/>
      <c r="N39" s="86"/>
      <c r="O39" s="86"/>
      <c r="P39" s="86"/>
      <c r="Q39" s="86"/>
    </row>
    <row r="40" spans="1:24">
      <c r="A40" s="22"/>
      <c r="B40" s="22"/>
      <c r="C40" s="22"/>
      <c r="D40" s="22"/>
      <c r="E40" s="22"/>
      <c r="F40" s="22"/>
      <c r="G40" s="22"/>
      <c r="H40" s="15"/>
      <c r="I40" s="86"/>
      <c r="J40" s="86"/>
      <c r="K40" s="86"/>
      <c r="L40" s="86"/>
      <c r="M40" s="86"/>
      <c r="N40" s="86"/>
      <c r="O40" s="86"/>
      <c r="P40" s="86"/>
      <c r="Q40" s="86"/>
    </row>
    <row r="41" spans="1:24" ht="15.75">
      <c r="A41" s="60"/>
      <c r="B41" s="60"/>
      <c r="C41" s="60"/>
      <c r="D41" s="60"/>
      <c r="E41" s="60"/>
      <c r="F41" s="60"/>
      <c r="G41" s="61"/>
      <c r="H41" s="58"/>
      <c r="I41" s="86"/>
      <c r="J41" s="86"/>
      <c r="K41" s="86"/>
      <c r="L41" s="86"/>
      <c r="M41" s="86"/>
      <c r="N41" s="86"/>
      <c r="O41" s="86"/>
      <c r="P41" s="86"/>
      <c r="Q41" s="86"/>
    </row>
    <row r="42" spans="1:24" ht="15.75">
      <c r="A42" s="62"/>
      <c r="B42" s="62"/>
      <c r="C42" s="62"/>
      <c r="D42" s="62"/>
      <c r="E42" s="62"/>
      <c r="F42" s="62"/>
      <c r="G42" s="62"/>
      <c r="H42" s="58"/>
      <c r="I42" s="87"/>
      <c r="J42" s="87"/>
      <c r="K42" s="88"/>
      <c r="L42" s="88"/>
      <c r="M42" s="89"/>
      <c r="N42" s="86"/>
      <c r="O42" s="86"/>
      <c r="P42" s="86"/>
      <c r="Q42" s="86"/>
    </row>
    <row r="43" spans="1:24" ht="15.75">
      <c r="A43" s="30"/>
      <c r="B43" s="29"/>
      <c r="C43" s="29"/>
      <c r="D43" s="29"/>
      <c r="E43" s="29"/>
      <c r="F43" s="29"/>
      <c r="G43" s="29"/>
      <c r="H43" s="58"/>
      <c r="I43" s="86"/>
      <c r="J43" s="86"/>
      <c r="K43" s="86"/>
      <c r="L43" s="86"/>
      <c r="M43" s="86"/>
      <c r="N43" s="86"/>
      <c r="O43" s="86"/>
      <c r="P43" s="86"/>
      <c r="Q43" s="86"/>
    </row>
    <row r="44" spans="1:24" ht="15.75">
      <c r="A44" s="31"/>
      <c r="B44" s="31"/>
      <c r="C44" s="18"/>
      <c r="D44" s="31"/>
      <c r="E44" s="18"/>
      <c r="F44" s="31"/>
      <c r="G44" s="18"/>
      <c r="H44" s="58"/>
      <c r="I44" s="86"/>
      <c r="J44" s="86"/>
      <c r="K44" s="86"/>
      <c r="L44" s="86"/>
      <c r="M44" s="86"/>
      <c r="N44" s="86"/>
      <c r="O44" s="86"/>
      <c r="P44" s="86"/>
      <c r="Q44" s="86"/>
    </row>
    <row r="45" spans="1:24" ht="15.75">
      <c r="A45" s="62"/>
      <c r="B45" s="62"/>
      <c r="C45" s="62"/>
      <c r="D45" s="62"/>
      <c r="E45" s="62"/>
      <c r="F45" s="62"/>
      <c r="G45" s="62"/>
      <c r="H45" s="58"/>
      <c r="I45" s="87"/>
      <c r="J45" s="87"/>
      <c r="K45" s="88"/>
      <c r="L45" s="88"/>
      <c r="M45" s="89"/>
      <c r="N45" s="86"/>
      <c r="O45" s="86"/>
      <c r="P45" s="86"/>
      <c r="Q45" s="86"/>
    </row>
    <row r="46" spans="1:24" ht="15.75">
      <c r="A46" s="30"/>
      <c r="B46" s="29"/>
      <c r="C46" s="29"/>
      <c r="D46" s="29"/>
      <c r="E46" s="29"/>
      <c r="F46" s="29"/>
      <c r="G46" s="29"/>
      <c r="H46" s="58"/>
      <c r="I46" s="86"/>
      <c r="J46" s="86"/>
      <c r="K46" s="86"/>
      <c r="L46" s="86"/>
      <c r="M46" s="86"/>
      <c r="N46" s="86"/>
      <c r="O46" s="86"/>
      <c r="P46" s="86"/>
      <c r="Q46" s="86"/>
    </row>
    <row r="47" spans="1:24" ht="15.75">
      <c r="A47" s="31"/>
      <c r="B47" s="31"/>
      <c r="C47" s="18"/>
      <c r="D47" s="31"/>
      <c r="E47" s="18"/>
      <c r="F47" s="31"/>
      <c r="G47" s="18"/>
      <c r="H47" s="58"/>
      <c r="I47" s="86"/>
      <c r="J47" s="86"/>
      <c r="K47" s="86"/>
      <c r="L47" s="86"/>
      <c r="M47" s="86"/>
      <c r="N47" s="86"/>
      <c r="O47" s="86"/>
      <c r="P47" s="86"/>
      <c r="Q47" s="86"/>
    </row>
    <row r="48" spans="1:24" ht="15.75">
      <c r="A48" s="62"/>
      <c r="B48" s="62"/>
      <c r="C48" s="62"/>
      <c r="D48" s="62"/>
      <c r="E48" s="62"/>
      <c r="F48" s="62"/>
      <c r="G48" s="62"/>
      <c r="H48" s="58"/>
      <c r="I48" s="87"/>
      <c r="J48" s="87"/>
      <c r="K48" s="88"/>
      <c r="L48" s="88"/>
      <c r="M48" s="89"/>
      <c r="N48" s="86"/>
      <c r="O48" s="86"/>
      <c r="P48" s="86"/>
      <c r="Q48" s="86"/>
    </row>
    <row r="49" spans="1:17">
      <c r="I49" s="86"/>
      <c r="J49" s="86"/>
      <c r="K49" s="86"/>
      <c r="L49" s="86"/>
      <c r="M49" s="86"/>
      <c r="N49" s="86"/>
      <c r="O49" s="86"/>
      <c r="P49" s="86"/>
      <c r="Q49" s="86"/>
    </row>
    <row r="50" spans="1:17">
      <c r="I50" s="86"/>
      <c r="J50" s="86"/>
      <c r="K50" s="86"/>
      <c r="L50" s="86"/>
      <c r="M50" s="86"/>
      <c r="N50" s="86"/>
      <c r="O50" s="86"/>
      <c r="P50" s="86"/>
      <c r="Q50" s="86"/>
    </row>
    <row r="51" spans="1:17">
      <c r="I51" s="87"/>
      <c r="J51" s="87"/>
      <c r="K51" s="88"/>
      <c r="L51" s="88"/>
      <c r="M51" s="89"/>
      <c r="N51" s="86"/>
      <c r="O51" s="86"/>
      <c r="P51" s="86"/>
      <c r="Q51" s="86"/>
    </row>
    <row r="52" spans="1:17">
      <c r="I52" s="86"/>
      <c r="J52" s="86"/>
      <c r="K52" s="86"/>
      <c r="L52" s="86"/>
      <c r="M52" s="86"/>
      <c r="N52" s="86"/>
      <c r="O52" s="86"/>
      <c r="P52" s="86" t="s">
        <v>25</v>
      </c>
      <c r="Q52" s="86"/>
    </row>
    <row r="53" spans="1:17">
      <c r="A53" s="16"/>
      <c r="B53" s="16"/>
      <c r="C53" s="18"/>
      <c r="D53" s="16"/>
      <c r="E53" s="18"/>
      <c r="F53" s="16"/>
      <c r="G53" s="16"/>
      <c r="H53" s="15"/>
      <c r="I53" s="86"/>
      <c r="J53" s="86"/>
      <c r="K53" s="86"/>
      <c r="L53" s="86"/>
      <c r="M53" s="86"/>
      <c r="N53" s="86"/>
      <c r="O53" s="86"/>
      <c r="P53" s="86"/>
      <c r="Q53" s="86"/>
    </row>
    <row r="54" spans="1:17">
      <c r="A54" s="17"/>
      <c r="B54" s="18"/>
      <c r="C54" s="18"/>
      <c r="D54" s="16"/>
      <c r="E54" s="18"/>
      <c r="F54" s="18"/>
      <c r="G54" s="18"/>
      <c r="H54" s="15"/>
      <c r="I54" s="86"/>
      <c r="J54" s="86"/>
      <c r="K54" s="86"/>
      <c r="L54" s="86"/>
      <c r="M54" s="86"/>
      <c r="N54" s="86"/>
      <c r="O54" s="86"/>
      <c r="P54" s="86"/>
      <c r="Q54" s="86"/>
    </row>
    <row r="55" spans="1:17">
      <c r="A55" s="182"/>
      <c r="B55" s="183"/>
      <c r="C55" s="183"/>
      <c r="D55" s="183"/>
      <c r="E55" s="183"/>
      <c r="F55" s="183"/>
      <c r="G55" s="183"/>
      <c r="H55" s="180"/>
      <c r="I55" s="8"/>
      <c r="J55" s="8"/>
      <c r="K55" s="8"/>
      <c r="L55" s="8"/>
      <c r="M55" s="8"/>
      <c r="N55" s="8"/>
      <c r="O55" s="8"/>
      <c r="P55" s="8"/>
      <c r="Q55" s="8"/>
    </row>
    <row r="56" spans="1:17">
      <c r="A56" s="178"/>
      <c r="B56" s="178"/>
      <c r="C56" s="179"/>
      <c r="D56" s="179"/>
      <c r="E56" s="179"/>
      <c r="F56" s="178"/>
      <c r="G56" s="179"/>
      <c r="H56" s="180"/>
      <c r="I56" s="8"/>
      <c r="J56" s="8"/>
      <c r="K56" s="8"/>
      <c r="L56" s="8"/>
      <c r="M56" s="8"/>
      <c r="N56" s="8"/>
      <c r="O56" s="8"/>
      <c r="P56" s="8"/>
      <c r="Q56" s="8"/>
    </row>
    <row r="57" spans="1:17">
      <c r="A57" s="181"/>
      <c r="B57" s="179"/>
      <c r="C57" s="179"/>
      <c r="D57" s="179"/>
      <c r="E57" s="179"/>
      <c r="F57" s="179"/>
      <c r="G57" s="179"/>
      <c r="H57" s="180"/>
      <c r="I57" s="8"/>
      <c r="J57" s="8"/>
      <c r="K57" s="8"/>
      <c r="L57" s="8"/>
      <c r="M57" s="8"/>
      <c r="N57" s="8"/>
      <c r="O57" s="8"/>
      <c r="P57" s="8"/>
      <c r="Q57" s="8"/>
    </row>
    <row r="58" spans="1:17">
      <c r="A58" s="182"/>
      <c r="B58" s="183"/>
      <c r="C58" s="183"/>
      <c r="D58" s="183"/>
      <c r="E58" s="183"/>
      <c r="F58" s="183"/>
      <c r="G58" s="183"/>
      <c r="H58" s="180"/>
      <c r="I58" s="8"/>
      <c r="J58" s="8"/>
      <c r="K58" s="8"/>
      <c r="L58" s="8"/>
      <c r="M58" s="8"/>
      <c r="N58" s="8"/>
      <c r="O58" s="8"/>
      <c r="P58" s="8"/>
      <c r="Q58" s="8"/>
    </row>
    <row r="59" spans="1:17">
      <c r="A59" s="178"/>
      <c r="B59" s="178"/>
      <c r="C59" s="179"/>
      <c r="D59" s="179"/>
      <c r="E59" s="179"/>
      <c r="F59" s="178"/>
      <c r="G59" s="179"/>
      <c r="H59" s="180"/>
      <c r="I59" s="8"/>
      <c r="J59" s="8"/>
      <c r="K59" s="8"/>
      <c r="L59" s="8"/>
      <c r="M59" s="8"/>
      <c r="N59" s="8"/>
      <c r="O59" s="8"/>
      <c r="P59" s="8"/>
      <c r="Q59" s="8"/>
    </row>
    <row r="60" spans="1:17">
      <c r="A60" s="181"/>
      <c r="B60" s="179"/>
      <c r="C60" s="179"/>
      <c r="D60" s="179"/>
      <c r="E60" s="179"/>
      <c r="F60" s="179"/>
      <c r="G60" s="179"/>
      <c r="H60" s="180"/>
      <c r="I60" s="8"/>
      <c r="J60" s="8"/>
      <c r="K60" s="8"/>
      <c r="L60" s="8"/>
      <c r="M60" s="8"/>
      <c r="N60" s="8"/>
      <c r="O60" s="8"/>
      <c r="P60" s="8"/>
      <c r="Q60" s="8"/>
    </row>
    <row r="61" spans="1:17">
      <c r="A61" s="181"/>
      <c r="B61" s="179"/>
      <c r="C61" s="179"/>
      <c r="D61" s="179"/>
      <c r="E61" s="179"/>
      <c r="F61" s="179"/>
      <c r="G61" s="179"/>
      <c r="H61" s="180"/>
      <c r="I61" s="8"/>
      <c r="J61" s="8"/>
      <c r="K61" s="8"/>
      <c r="L61" s="8"/>
      <c r="M61" s="8"/>
      <c r="N61" s="8"/>
      <c r="O61" s="8"/>
      <c r="P61" s="8"/>
      <c r="Q61" s="8"/>
    </row>
    <row r="62" spans="1:17" ht="15">
      <c r="A62" s="184"/>
      <c r="B62" s="184"/>
      <c r="C62" s="185"/>
      <c r="D62" s="184"/>
      <c r="E62" s="185"/>
      <c r="F62" s="184"/>
      <c r="G62" s="184"/>
      <c r="H62" s="180"/>
      <c r="I62" s="8"/>
      <c r="J62" s="8"/>
      <c r="K62" s="8"/>
      <c r="L62" s="8"/>
      <c r="M62" s="8"/>
      <c r="N62" s="8"/>
      <c r="O62" s="8"/>
      <c r="P62" s="8"/>
      <c r="Q62" s="8"/>
    </row>
    <row r="63" spans="1:17">
      <c r="A63" s="183"/>
      <c r="B63" s="183"/>
      <c r="C63" s="183"/>
      <c r="D63" s="183"/>
      <c r="E63" s="183"/>
      <c r="F63" s="183"/>
      <c r="G63" s="183"/>
      <c r="H63" s="180"/>
      <c r="I63" s="8"/>
      <c r="J63" s="8"/>
      <c r="K63" s="8"/>
      <c r="L63" s="8"/>
      <c r="M63" s="8"/>
      <c r="N63" s="8"/>
      <c r="O63" s="8"/>
      <c r="P63" s="8"/>
      <c r="Q63" s="8"/>
    </row>
    <row r="64" spans="1:17">
      <c r="A64" s="186"/>
      <c r="B64" s="186"/>
      <c r="C64" s="186"/>
      <c r="D64" s="179"/>
      <c r="E64" s="179"/>
      <c r="F64" s="186"/>
      <c r="G64" s="179"/>
      <c r="H64" s="180"/>
      <c r="I64" s="8"/>
      <c r="J64" s="8"/>
      <c r="K64" s="8"/>
      <c r="L64" s="8"/>
      <c r="M64" s="8"/>
      <c r="N64" s="8"/>
      <c r="O64" s="8"/>
      <c r="P64" s="8"/>
      <c r="Q64" s="8"/>
    </row>
    <row r="65" spans="1:28">
      <c r="A65" s="187"/>
      <c r="B65" s="179"/>
      <c r="C65" s="186"/>
      <c r="D65" s="179"/>
      <c r="E65" s="179"/>
      <c r="F65" s="179"/>
      <c r="G65" s="179"/>
      <c r="H65" s="180"/>
      <c r="I65" s="8"/>
      <c r="J65" s="8"/>
      <c r="K65" s="8"/>
      <c r="L65" s="8"/>
      <c r="M65" s="8"/>
      <c r="N65" s="8"/>
      <c r="O65" s="8"/>
      <c r="P65" s="8"/>
      <c r="Q65" s="8"/>
    </row>
    <row r="66" spans="1:28">
      <c r="A66" s="183"/>
      <c r="B66" s="183"/>
      <c r="C66" s="183"/>
      <c r="D66" s="183"/>
      <c r="E66" s="183"/>
      <c r="F66" s="183"/>
      <c r="G66" s="183"/>
      <c r="H66" s="180"/>
      <c r="I66" s="8"/>
      <c r="J66" s="8"/>
      <c r="K66" s="8"/>
      <c r="L66" s="8"/>
      <c r="M66" s="8"/>
      <c r="N66" s="8"/>
      <c r="O66" s="8"/>
      <c r="P66" s="8"/>
      <c r="Q66" s="8"/>
    </row>
    <row r="67" spans="1:28">
      <c r="A67" s="186"/>
      <c r="B67" s="186"/>
      <c r="C67" s="186"/>
      <c r="D67" s="179"/>
      <c r="E67" s="179"/>
      <c r="F67" s="186"/>
      <c r="G67" s="179"/>
      <c r="H67" s="180"/>
      <c r="I67" s="8"/>
      <c r="J67" s="8"/>
      <c r="K67" s="8"/>
      <c r="L67" s="8"/>
      <c r="M67" s="8"/>
      <c r="N67" s="8"/>
      <c r="O67" s="8"/>
      <c r="P67" s="8"/>
      <c r="Q67" s="8"/>
    </row>
    <row r="68" spans="1:28">
      <c r="A68" s="187"/>
      <c r="B68" s="186"/>
      <c r="C68" s="186"/>
      <c r="D68" s="179"/>
      <c r="E68" s="179"/>
      <c r="F68" s="179"/>
      <c r="G68" s="179"/>
      <c r="H68" s="180"/>
      <c r="I68" s="8"/>
      <c r="J68" s="8"/>
      <c r="K68" s="8"/>
      <c r="L68" s="8"/>
      <c r="M68" s="8"/>
      <c r="N68" s="8"/>
      <c r="O68" s="8"/>
      <c r="P68" s="8"/>
      <c r="Q68" s="8"/>
    </row>
    <row r="69" spans="1:28">
      <c r="A69" s="183"/>
      <c r="B69" s="183"/>
      <c r="C69" s="183"/>
      <c r="D69" s="183"/>
      <c r="E69" s="183"/>
      <c r="F69" s="183"/>
      <c r="G69" s="183"/>
      <c r="H69" s="180"/>
      <c r="I69" s="8"/>
      <c r="J69" s="8"/>
      <c r="K69" s="8"/>
      <c r="L69" s="8"/>
      <c r="M69" s="8"/>
      <c r="N69" s="8"/>
      <c r="O69" s="8"/>
      <c r="P69" s="8"/>
      <c r="Q69" s="8"/>
    </row>
    <row r="70" spans="1:28">
      <c r="A70" s="200"/>
      <c r="B70" s="200"/>
      <c r="C70" s="200"/>
      <c r="D70" s="200"/>
      <c r="E70" s="200"/>
      <c r="F70" s="200"/>
      <c r="G70" s="200"/>
      <c r="H70" s="201"/>
      <c r="I70" s="200"/>
      <c r="J70" s="200"/>
      <c r="K70" s="200"/>
      <c r="L70" s="200"/>
      <c r="M70" s="200"/>
      <c r="N70" s="202"/>
      <c r="O70" s="200"/>
      <c r="P70" s="203" t="s">
        <v>41</v>
      </c>
      <c r="Q70" s="200"/>
      <c r="R70" s="20"/>
      <c r="S70" s="20"/>
      <c r="T70" s="20"/>
      <c r="U70" s="20"/>
      <c r="V70" s="20"/>
      <c r="W70" s="20"/>
      <c r="X70" s="20"/>
      <c r="Y70" s="23"/>
      <c r="AB70" s="20"/>
    </row>
    <row r="71" spans="1:28" ht="25.5">
      <c r="A71" s="91" t="s">
        <v>77</v>
      </c>
      <c r="B71" s="91"/>
      <c r="C71" s="91"/>
      <c r="D71" s="91"/>
      <c r="E71" s="91"/>
      <c r="F71" s="91"/>
      <c r="G71" s="91"/>
      <c r="H71" s="204"/>
      <c r="I71" s="91"/>
      <c r="J71" s="91"/>
      <c r="K71" s="91"/>
      <c r="L71" s="91"/>
      <c r="M71" s="91"/>
      <c r="N71" s="91"/>
      <c r="O71" s="205" t="s">
        <v>78</v>
      </c>
      <c r="P71" s="205">
        <v>0</v>
      </c>
      <c r="Q71" s="91"/>
      <c r="R71" s="23"/>
      <c r="S71" s="23"/>
      <c r="T71" s="23"/>
      <c r="U71" s="23"/>
      <c r="V71" s="23"/>
      <c r="W71" s="23"/>
      <c r="X71" s="23"/>
      <c r="AB71" s="20"/>
    </row>
    <row r="72" spans="1:28">
      <c r="A72" s="91">
        <f>COUNTIF(A10:G10,"0")</f>
        <v>0</v>
      </c>
      <c r="B72" s="91">
        <f>COUNTIF(A13:G13,"0")</f>
        <v>0</v>
      </c>
      <c r="C72" s="91">
        <f>COUNTIF(A16:G16,"0")</f>
        <v>0</v>
      </c>
      <c r="D72" s="91">
        <f>COUNTIF(A19:G19,"0")</f>
        <v>0</v>
      </c>
      <c r="E72" s="91">
        <f>COUNTIF(A22:G22,"0")</f>
        <v>0</v>
      </c>
      <c r="F72" s="91">
        <f>COUNTIF(A25:G25,"0")</f>
        <v>0</v>
      </c>
      <c r="G72" s="91">
        <f>COUNTIF(A28:G28,"0")</f>
        <v>0</v>
      </c>
      <c r="H72" s="91">
        <f>COUNTIF(A31:G31,"0")</f>
        <v>0</v>
      </c>
      <c r="I72" s="91">
        <f>COUNTIF(A34:G34,"0")</f>
        <v>0</v>
      </c>
      <c r="J72" s="91">
        <f>COUNTIF(A37:G37,"0")</f>
        <v>0</v>
      </c>
      <c r="K72" s="91"/>
      <c r="L72" s="91"/>
      <c r="M72" s="91"/>
      <c r="N72" s="91"/>
      <c r="O72" s="204">
        <f>SUM(A72:N72)</f>
        <v>0</v>
      </c>
      <c r="P72" s="206">
        <f>O72/60</f>
        <v>0</v>
      </c>
      <c r="Q72" s="91"/>
      <c r="R72" s="23"/>
      <c r="S72" s="23"/>
      <c r="T72" s="23"/>
      <c r="U72" s="23"/>
      <c r="V72" s="23"/>
      <c r="W72" s="23"/>
      <c r="X72" s="23"/>
      <c r="AB72" s="20"/>
    </row>
    <row r="73" spans="1:28" ht="25.5">
      <c r="A73" s="91" t="s">
        <v>26</v>
      </c>
      <c r="B73" s="91"/>
      <c r="C73" s="91"/>
      <c r="D73" s="91"/>
      <c r="E73" s="91"/>
      <c r="F73" s="91"/>
      <c r="G73" s="91"/>
      <c r="H73" s="91"/>
      <c r="I73" s="91"/>
      <c r="J73" s="91"/>
      <c r="K73" s="91"/>
      <c r="L73" s="91"/>
      <c r="M73" s="91"/>
      <c r="N73" s="91"/>
      <c r="O73" s="205" t="s">
        <v>37</v>
      </c>
      <c r="P73" s="204">
        <v>1</v>
      </c>
      <c r="Q73" s="91"/>
      <c r="R73" s="23"/>
      <c r="S73" s="23"/>
      <c r="T73" s="23"/>
      <c r="U73" s="23"/>
      <c r="V73" s="23"/>
      <c r="W73" s="23"/>
      <c r="X73" s="23"/>
      <c r="Y73" s="26"/>
      <c r="Z73" s="26"/>
      <c r="AB73" s="20"/>
    </row>
    <row r="74" spans="1:28">
      <c r="A74" s="91">
        <f>COUNTIF(A10:G10,"1")</f>
        <v>0</v>
      </c>
      <c r="B74" s="91">
        <f>COUNTIF(A13:G13,"1")</f>
        <v>0</v>
      </c>
      <c r="C74" s="91">
        <f>COUNTIF(A16:G16,"1")</f>
        <v>0</v>
      </c>
      <c r="D74" s="91">
        <f>COUNTIF(A19:G19,"1")</f>
        <v>0</v>
      </c>
      <c r="E74" s="91">
        <f>COUNTIF(A22:G22,"1")</f>
        <v>0</v>
      </c>
      <c r="F74" s="91">
        <f>COUNTIF(A25:G25,"1")</f>
        <v>0</v>
      </c>
      <c r="G74" s="91">
        <f>COUNTIF(A28:G28,"1")</f>
        <v>0</v>
      </c>
      <c r="H74" s="91">
        <f>COUNTIF(A31:G31,"1")</f>
        <v>0</v>
      </c>
      <c r="I74" s="91">
        <f>COUNTIF(A34:G34,"1")</f>
        <v>0</v>
      </c>
      <c r="J74" s="91">
        <f>COUNTIF(A37:G37,"1")</f>
        <v>0</v>
      </c>
      <c r="K74" s="91"/>
      <c r="L74" s="91"/>
      <c r="M74" s="91"/>
      <c r="N74" s="91"/>
      <c r="O74" s="204">
        <f>SUM(A74:N74)</f>
        <v>0</v>
      </c>
      <c r="P74" s="206">
        <f>O74/60</f>
        <v>0</v>
      </c>
      <c r="Q74" s="91"/>
      <c r="R74" s="23"/>
      <c r="S74" s="23"/>
      <c r="T74" s="23"/>
      <c r="U74" s="23"/>
      <c r="V74" s="23"/>
      <c r="W74" s="23"/>
      <c r="X74" s="23"/>
      <c r="Y74" s="25"/>
      <c r="Z74" s="27"/>
      <c r="AB74" s="20"/>
    </row>
    <row r="75" spans="1:28" ht="25.5">
      <c r="A75" s="91" t="s">
        <v>27</v>
      </c>
      <c r="B75" s="91"/>
      <c r="C75" s="91"/>
      <c r="D75" s="91"/>
      <c r="E75" s="91"/>
      <c r="F75" s="91"/>
      <c r="G75" s="91"/>
      <c r="H75" s="91"/>
      <c r="I75" s="91"/>
      <c r="J75" s="91"/>
      <c r="K75" s="91"/>
      <c r="L75" s="91"/>
      <c r="M75" s="91"/>
      <c r="N75" s="91"/>
      <c r="O75" s="205" t="s">
        <v>38</v>
      </c>
      <c r="P75" s="205">
        <v>2</v>
      </c>
      <c r="Q75" s="91"/>
      <c r="R75" s="23"/>
      <c r="S75" s="23"/>
      <c r="T75" s="23"/>
      <c r="U75" s="23"/>
      <c r="V75" s="23"/>
      <c r="W75" s="23"/>
      <c r="X75" s="23"/>
      <c r="Y75" s="26"/>
      <c r="Z75" s="26"/>
      <c r="AB75" s="20"/>
    </row>
    <row r="76" spans="1:28">
      <c r="A76" s="91">
        <f>COUNTIF(A10:G10,"2")</f>
        <v>0</v>
      </c>
      <c r="B76" s="91">
        <f>COUNTIF(A13:G13,"2")</f>
        <v>0</v>
      </c>
      <c r="C76" s="91">
        <f>COUNTIF(A16:G16,"2")</f>
        <v>0</v>
      </c>
      <c r="D76" s="91">
        <f>COUNTIF(A19:G19,"2")</f>
        <v>0</v>
      </c>
      <c r="E76" s="91">
        <f>COUNTIF(A22:G22,"2")</f>
        <v>0</v>
      </c>
      <c r="F76" s="91">
        <f>COUNTIF(A25:G25,"2")</f>
        <v>0</v>
      </c>
      <c r="G76" s="91">
        <f>COUNTIF(A28:G28,"2")</f>
        <v>0</v>
      </c>
      <c r="H76" s="91">
        <f>COUNTIF(A31:G31,"2")</f>
        <v>0</v>
      </c>
      <c r="I76" s="91">
        <f>COUNTIF(A34:G34,"2")</f>
        <v>0</v>
      </c>
      <c r="J76" s="91">
        <f>COUNTIF(A37:G37,"2")</f>
        <v>0</v>
      </c>
      <c r="K76" s="91"/>
      <c r="L76" s="91"/>
      <c r="M76" s="91"/>
      <c r="N76" s="91"/>
      <c r="O76" s="204">
        <f>SUM(A76:N76)</f>
        <v>0</v>
      </c>
      <c r="P76" s="206">
        <f>O76/60</f>
        <v>0</v>
      </c>
      <c r="Q76" s="91"/>
      <c r="R76" s="23"/>
      <c r="S76" s="23"/>
      <c r="T76" s="23"/>
      <c r="U76" s="23"/>
      <c r="V76" s="23"/>
      <c r="W76" s="23"/>
      <c r="X76" s="23"/>
      <c r="Y76" s="25"/>
      <c r="Z76" s="27"/>
      <c r="AB76" s="20"/>
    </row>
    <row r="77" spans="1:28" ht="25.5">
      <c r="A77" s="91" t="s">
        <v>28</v>
      </c>
      <c r="B77" s="91"/>
      <c r="C77" s="91"/>
      <c r="D77" s="91"/>
      <c r="E77" s="91"/>
      <c r="F77" s="91"/>
      <c r="G77" s="91"/>
      <c r="H77" s="91"/>
      <c r="I77" s="91"/>
      <c r="J77" s="91"/>
      <c r="K77" s="91"/>
      <c r="L77" s="91"/>
      <c r="M77" s="91"/>
      <c r="N77" s="91"/>
      <c r="O77" s="205" t="s">
        <v>39</v>
      </c>
      <c r="P77" s="205">
        <v>3</v>
      </c>
      <c r="Q77" s="91"/>
      <c r="R77" s="23"/>
      <c r="S77" s="23"/>
      <c r="T77" s="23"/>
      <c r="U77" s="23"/>
      <c r="V77" s="23"/>
      <c r="W77" s="23"/>
      <c r="X77" s="23"/>
      <c r="Y77" s="26"/>
      <c r="Z77" s="26"/>
      <c r="AB77" s="20"/>
    </row>
    <row r="78" spans="1:28">
      <c r="A78" s="91">
        <f>COUNTIF(A10:G10,"3")</f>
        <v>0</v>
      </c>
      <c r="B78" s="91">
        <f>COUNTIF(A13:G13,"3")</f>
        <v>0</v>
      </c>
      <c r="C78" s="91">
        <f>COUNTIF(A16:G16,"3")</f>
        <v>0</v>
      </c>
      <c r="D78" s="91">
        <f>COUNTIF(A19:G19,"3")</f>
        <v>0</v>
      </c>
      <c r="E78" s="91">
        <f>COUNTIF(A22:G22,"3")</f>
        <v>0</v>
      </c>
      <c r="F78" s="91">
        <f>COUNTIF(A25:G25,"3")</f>
        <v>0</v>
      </c>
      <c r="G78" s="91">
        <f>COUNTIF(A28:G28,"3")</f>
        <v>0</v>
      </c>
      <c r="H78" s="91">
        <f>COUNTIF(A31:G31,"3")</f>
        <v>0</v>
      </c>
      <c r="I78" s="91">
        <f>COUNTIF(A34:G34,"3")</f>
        <v>0</v>
      </c>
      <c r="J78" s="91">
        <f>COUNTIF(A37:G37,"3")</f>
        <v>0</v>
      </c>
      <c r="K78" s="91"/>
      <c r="L78" s="91"/>
      <c r="M78" s="91"/>
      <c r="N78" s="91"/>
      <c r="O78" s="204">
        <f>SUM(A78:N78)</f>
        <v>0</v>
      </c>
      <c r="P78" s="206">
        <f>O78/60</f>
        <v>0</v>
      </c>
      <c r="Q78" s="91"/>
      <c r="R78" s="23"/>
      <c r="S78" s="23"/>
      <c r="T78" s="23"/>
      <c r="U78" s="23"/>
      <c r="V78" s="23"/>
      <c r="W78" s="23"/>
      <c r="X78" s="23"/>
      <c r="Y78" s="25"/>
      <c r="Z78" s="27"/>
      <c r="AB78" s="20"/>
    </row>
    <row r="79" spans="1:28" ht="25.5">
      <c r="A79" s="91" t="s">
        <v>29</v>
      </c>
      <c r="B79" s="91"/>
      <c r="C79" s="91"/>
      <c r="D79" s="91"/>
      <c r="E79" s="91"/>
      <c r="F79" s="91"/>
      <c r="G79" s="91"/>
      <c r="H79" s="91"/>
      <c r="I79" s="91"/>
      <c r="J79" s="91"/>
      <c r="K79" s="91"/>
      <c r="L79" s="91"/>
      <c r="M79" s="91"/>
      <c r="N79" s="91"/>
      <c r="O79" s="205" t="s">
        <v>40</v>
      </c>
      <c r="P79" s="205">
        <v>4</v>
      </c>
      <c r="Q79" s="91"/>
      <c r="R79" s="23"/>
      <c r="S79" s="23"/>
      <c r="T79" s="23"/>
      <c r="U79" s="23"/>
      <c r="V79" s="23"/>
      <c r="W79" s="23"/>
      <c r="X79" s="23"/>
      <c r="Y79" s="26"/>
      <c r="Z79" s="26"/>
      <c r="AB79" s="20"/>
    </row>
    <row r="80" spans="1:28">
      <c r="A80" s="91">
        <f>COUNTIF(A10:G10,"4")</f>
        <v>0</v>
      </c>
      <c r="B80" s="91">
        <f>COUNTIF(A13:G13,"4")</f>
        <v>0</v>
      </c>
      <c r="C80" s="91">
        <f>COUNTIF(A16:G16,"4")</f>
        <v>0</v>
      </c>
      <c r="D80" s="91">
        <f>COUNTIF(A19:G19,"4")</f>
        <v>0</v>
      </c>
      <c r="E80" s="91">
        <f>COUNTIF(A22:G22,"4")</f>
        <v>0</v>
      </c>
      <c r="F80" s="91">
        <f>COUNTIF(A25:G25,"4")</f>
        <v>0</v>
      </c>
      <c r="G80" s="91">
        <f>COUNTIF(A28:G28,"4")</f>
        <v>0</v>
      </c>
      <c r="H80" s="91">
        <f>COUNTIF(A31:G31,"4")</f>
        <v>0</v>
      </c>
      <c r="I80" s="91">
        <f>COUNTIF(A34:G34,"4")</f>
        <v>0</v>
      </c>
      <c r="J80" s="91">
        <f>COUNTIF(A37:G37,"4")</f>
        <v>0</v>
      </c>
      <c r="K80" s="91"/>
      <c r="L80" s="91"/>
      <c r="M80" s="91"/>
      <c r="N80" s="91"/>
      <c r="O80" s="204">
        <f>SUM(A80:N80)</f>
        <v>0</v>
      </c>
      <c r="P80" s="206">
        <f>O80/60</f>
        <v>0</v>
      </c>
      <c r="Q80" s="91"/>
      <c r="R80" s="23"/>
      <c r="S80" s="23"/>
      <c r="T80" s="23"/>
      <c r="U80" s="23"/>
      <c r="V80" s="23"/>
      <c r="W80" s="23"/>
      <c r="X80" s="23"/>
      <c r="Y80" s="25"/>
      <c r="Z80" s="27"/>
      <c r="AB80" s="20"/>
    </row>
    <row r="81" spans="1:28" ht="25.5">
      <c r="A81" s="91" t="s">
        <v>30</v>
      </c>
      <c r="B81" s="91"/>
      <c r="C81" s="91"/>
      <c r="D81" s="91"/>
      <c r="E81" s="91"/>
      <c r="F81" s="91"/>
      <c r="G81" s="91"/>
      <c r="H81" s="91"/>
      <c r="I81" s="91"/>
      <c r="J81" s="91"/>
      <c r="K81" s="91"/>
      <c r="L81" s="91"/>
      <c r="M81" s="91"/>
      <c r="N81" s="91"/>
      <c r="O81" s="205" t="s">
        <v>42</v>
      </c>
      <c r="P81" s="205">
        <v>5</v>
      </c>
      <c r="Q81" s="91"/>
      <c r="R81" s="23"/>
      <c r="S81" s="23"/>
      <c r="T81" s="23"/>
      <c r="U81" s="23"/>
      <c r="V81" s="23"/>
      <c r="W81" s="23"/>
      <c r="X81" s="23"/>
      <c r="Y81" s="26"/>
      <c r="Z81" s="26"/>
      <c r="AB81" s="20"/>
    </row>
    <row r="82" spans="1:28">
      <c r="A82" s="91">
        <f>COUNTIF(A10:G10,"5")</f>
        <v>0</v>
      </c>
      <c r="B82" s="91">
        <f>COUNTIF(A13:G13,"5")</f>
        <v>0</v>
      </c>
      <c r="C82" s="91">
        <f>COUNTIF(A16:G16,"5")</f>
        <v>0</v>
      </c>
      <c r="D82" s="91">
        <f>COUNTIF(A19:G19,"5")</f>
        <v>0</v>
      </c>
      <c r="E82" s="91">
        <f>COUNTIF(A22:G22,"5")</f>
        <v>0</v>
      </c>
      <c r="F82" s="91">
        <f>COUNTIF(A25:G25,"5")</f>
        <v>0</v>
      </c>
      <c r="G82" s="91">
        <f>COUNTIF(A28:G28,"5")</f>
        <v>0</v>
      </c>
      <c r="H82" s="91">
        <f>COUNTIF(A31:G31,"5")</f>
        <v>0</v>
      </c>
      <c r="I82" s="91">
        <f>COUNTIF(A34:G34,"5")</f>
        <v>0</v>
      </c>
      <c r="J82" s="91">
        <f>COUNTIF(A37:G37,"5")</f>
        <v>0</v>
      </c>
      <c r="K82" s="91"/>
      <c r="L82" s="91"/>
      <c r="M82" s="91"/>
      <c r="N82" s="91"/>
      <c r="O82" s="204">
        <f>SUM(A82:N82)</f>
        <v>0</v>
      </c>
      <c r="P82" s="206">
        <f>O82/60</f>
        <v>0</v>
      </c>
      <c r="Q82" s="91"/>
      <c r="R82" s="23"/>
      <c r="S82" s="23"/>
      <c r="T82" s="23"/>
      <c r="U82" s="23"/>
      <c r="V82" s="23"/>
      <c r="W82" s="23"/>
      <c r="X82" s="23"/>
      <c r="Y82" s="25"/>
      <c r="Z82" s="27"/>
      <c r="AB82" s="20"/>
    </row>
    <row r="83" spans="1:28" ht="25.5">
      <c r="A83" s="91" t="s">
        <v>31</v>
      </c>
      <c r="B83" s="91"/>
      <c r="C83" s="91"/>
      <c r="D83" s="91"/>
      <c r="E83" s="91"/>
      <c r="F83" s="91"/>
      <c r="G83" s="91"/>
      <c r="H83" s="91"/>
      <c r="I83" s="91"/>
      <c r="J83" s="91"/>
      <c r="K83" s="91"/>
      <c r="L83" s="91"/>
      <c r="M83" s="91"/>
      <c r="N83" s="91"/>
      <c r="O83" s="205" t="s">
        <v>43</v>
      </c>
      <c r="P83" s="205">
        <v>6</v>
      </c>
      <c r="Q83" s="91"/>
      <c r="R83" s="23"/>
      <c r="S83" s="23"/>
      <c r="T83" s="23"/>
      <c r="U83" s="23"/>
      <c r="V83" s="23"/>
      <c r="W83" s="23"/>
      <c r="X83" s="23"/>
      <c r="Y83" s="26"/>
      <c r="Z83" s="26"/>
      <c r="AB83" s="20"/>
    </row>
    <row r="84" spans="1:28">
      <c r="A84" s="91">
        <f>COUNTIF(A10:G10,"6")</f>
        <v>0</v>
      </c>
      <c r="B84" s="91">
        <f>COUNTIF(A13:G13,"6")</f>
        <v>0</v>
      </c>
      <c r="C84" s="91">
        <f>COUNTIF(A16:G16,"6")</f>
        <v>0</v>
      </c>
      <c r="D84" s="91">
        <f>COUNTIF(A19:G19,"6")</f>
        <v>0</v>
      </c>
      <c r="E84" s="91">
        <f>COUNTIF(A22:G22,"6")</f>
        <v>0</v>
      </c>
      <c r="F84" s="91">
        <f>COUNTIF(A25:G25,"6")</f>
        <v>0</v>
      </c>
      <c r="G84" s="91">
        <f>COUNTIF(A28:G28,"6")</f>
        <v>0</v>
      </c>
      <c r="H84" s="91">
        <f>COUNTIF(A31:G31,"6")</f>
        <v>0</v>
      </c>
      <c r="I84" s="91">
        <f>COUNTIF(A34:G34,"6")</f>
        <v>0</v>
      </c>
      <c r="J84" s="91">
        <f>COUNTIF(A37:G37,"6")</f>
        <v>0</v>
      </c>
      <c r="K84" s="91"/>
      <c r="L84" s="91"/>
      <c r="M84" s="91"/>
      <c r="N84" s="91"/>
      <c r="O84" s="204">
        <f>SUM(A84:N84)</f>
        <v>0</v>
      </c>
      <c r="P84" s="206">
        <f>O84/60</f>
        <v>0</v>
      </c>
      <c r="Q84" s="91"/>
      <c r="R84" s="23"/>
      <c r="S84" s="23"/>
      <c r="T84" s="23"/>
      <c r="U84" s="23"/>
      <c r="V84" s="23"/>
      <c r="W84" s="23"/>
      <c r="X84" s="23"/>
      <c r="Y84" s="25"/>
      <c r="Z84" s="27"/>
      <c r="AB84" s="20"/>
    </row>
    <row r="85" spans="1:28" ht="25.5">
      <c r="A85" s="91" t="s">
        <v>32</v>
      </c>
      <c r="B85" s="91"/>
      <c r="C85" s="91"/>
      <c r="D85" s="91"/>
      <c r="E85" s="91"/>
      <c r="F85" s="91"/>
      <c r="G85" s="91"/>
      <c r="H85" s="91"/>
      <c r="I85" s="91"/>
      <c r="J85" s="91"/>
      <c r="K85" s="91"/>
      <c r="L85" s="91"/>
      <c r="M85" s="91"/>
      <c r="N85" s="91"/>
      <c r="O85" s="205" t="s">
        <v>79</v>
      </c>
      <c r="P85" s="205">
        <v>7</v>
      </c>
      <c r="Q85" s="91"/>
      <c r="R85" s="23"/>
      <c r="S85" s="23"/>
      <c r="T85" s="23"/>
      <c r="U85" s="23"/>
      <c r="V85" s="23"/>
      <c r="W85" s="23"/>
      <c r="X85" s="23"/>
      <c r="Y85" s="26"/>
      <c r="Z85" s="26"/>
      <c r="AB85" s="20"/>
    </row>
    <row r="86" spans="1:28">
      <c r="A86" s="91">
        <f>COUNTIF(A10:G10,"7")</f>
        <v>0</v>
      </c>
      <c r="B86" s="91">
        <f>COUNTIF(A13:G13,"7")</f>
        <v>0</v>
      </c>
      <c r="C86" s="91">
        <f>COUNTIF(A16:G16,"7")</f>
        <v>0</v>
      </c>
      <c r="D86" s="91">
        <f>COUNTIF(A19:G19,"7")</f>
        <v>0</v>
      </c>
      <c r="E86" s="91">
        <f>COUNTIF(A22:G22,"7")</f>
        <v>0</v>
      </c>
      <c r="F86" s="91">
        <f>COUNTIF(A25:G25,"7")</f>
        <v>0</v>
      </c>
      <c r="G86" s="91">
        <f>COUNTIF(A28:G28,"7")</f>
        <v>0</v>
      </c>
      <c r="H86" s="91">
        <f>COUNTIF(A31:G31,"7")</f>
        <v>0</v>
      </c>
      <c r="I86" s="91">
        <f>COUNTIF(A34:G34,"7")</f>
        <v>0</v>
      </c>
      <c r="J86" s="91">
        <f>COUNTIF(A37:G37,"7")</f>
        <v>0</v>
      </c>
      <c r="K86" s="91"/>
      <c r="L86" s="91"/>
      <c r="M86" s="91"/>
      <c r="N86" s="91"/>
      <c r="O86" s="204">
        <f>SUM(A86:N86)</f>
        <v>0</v>
      </c>
      <c r="P86" s="206">
        <f>O86/60</f>
        <v>0</v>
      </c>
      <c r="Q86" s="91"/>
      <c r="R86" s="23"/>
      <c r="S86" s="23"/>
      <c r="T86" s="23"/>
      <c r="U86" s="23"/>
      <c r="V86" s="23"/>
      <c r="W86" s="23"/>
      <c r="X86" s="23"/>
      <c r="Y86" s="25"/>
      <c r="Z86" s="27"/>
      <c r="AB86" s="20"/>
    </row>
    <row r="87" spans="1:28" ht="25.5">
      <c r="A87" s="91" t="s">
        <v>33</v>
      </c>
      <c r="B87" s="91"/>
      <c r="C87" s="91"/>
      <c r="D87" s="91"/>
      <c r="E87" s="91"/>
      <c r="F87" s="91"/>
      <c r="G87" s="91"/>
      <c r="H87" s="91"/>
      <c r="I87" s="91"/>
      <c r="J87" s="91"/>
      <c r="K87" s="91"/>
      <c r="L87" s="91"/>
      <c r="M87" s="91"/>
      <c r="N87" s="91"/>
      <c r="O87" s="205" t="s">
        <v>80</v>
      </c>
      <c r="P87" s="205">
        <v>8</v>
      </c>
      <c r="Q87" s="91"/>
      <c r="R87" s="23"/>
      <c r="S87" s="23"/>
      <c r="T87" s="23"/>
      <c r="U87" s="23"/>
      <c r="V87" s="23"/>
      <c r="W87" s="23"/>
      <c r="X87" s="23"/>
      <c r="Y87" s="26"/>
      <c r="Z87" s="26"/>
      <c r="AB87" s="20"/>
    </row>
    <row r="88" spans="1:28">
      <c r="A88" s="91">
        <f>COUNTIF(A10:G10,"8")</f>
        <v>0</v>
      </c>
      <c r="B88" s="91">
        <f>COUNTIF(A13:G13,"8")</f>
        <v>0</v>
      </c>
      <c r="C88" s="91">
        <f>COUNTIF(A16:G16,"8")</f>
        <v>0</v>
      </c>
      <c r="D88" s="91">
        <f>COUNTIF(A19:G19,"8")</f>
        <v>0</v>
      </c>
      <c r="E88" s="91">
        <f>COUNTIF(A22:G22,"8")</f>
        <v>0</v>
      </c>
      <c r="F88" s="91">
        <f>COUNTIF(A25:G25,"8")</f>
        <v>0</v>
      </c>
      <c r="G88" s="91">
        <f>COUNTIF(A28:G28,"8")</f>
        <v>0</v>
      </c>
      <c r="H88" s="91">
        <f>COUNTIF(A31:G31,"8")</f>
        <v>0</v>
      </c>
      <c r="I88" s="91">
        <f>COUNTIF(A34:G34,"8")</f>
        <v>0</v>
      </c>
      <c r="J88" s="91">
        <f>COUNTIF(A37:G37,"8")</f>
        <v>0</v>
      </c>
      <c r="K88" s="91"/>
      <c r="L88" s="91"/>
      <c r="M88" s="91"/>
      <c r="N88" s="91"/>
      <c r="O88" s="204">
        <f>SUM(A88:N88)</f>
        <v>0</v>
      </c>
      <c r="P88" s="206">
        <f>O88/60</f>
        <v>0</v>
      </c>
      <c r="Q88" s="91"/>
      <c r="R88" s="23"/>
      <c r="S88" s="23"/>
      <c r="T88" s="23"/>
      <c r="U88" s="23"/>
      <c r="V88" s="23"/>
      <c r="W88" s="23"/>
      <c r="X88" s="23"/>
      <c r="Y88" s="25"/>
      <c r="Z88" s="27"/>
      <c r="AB88" s="20"/>
    </row>
    <row r="89" spans="1:28" ht="25.5">
      <c r="A89" s="91" t="s">
        <v>34</v>
      </c>
      <c r="B89" s="91"/>
      <c r="C89" s="91"/>
      <c r="D89" s="91"/>
      <c r="E89" s="91"/>
      <c r="F89" s="91"/>
      <c r="G89" s="91"/>
      <c r="H89" s="91"/>
      <c r="I89" s="91"/>
      <c r="J89" s="91"/>
      <c r="K89" s="91"/>
      <c r="L89" s="91"/>
      <c r="M89" s="91"/>
      <c r="N89" s="91"/>
      <c r="O89" s="205" t="s">
        <v>81</v>
      </c>
      <c r="P89" s="205">
        <v>9</v>
      </c>
      <c r="Q89" s="91"/>
      <c r="R89" s="23"/>
      <c r="S89" s="23"/>
      <c r="T89" s="23"/>
      <c r="U89" s="23"/>
      <c r="V89" s="23"/>
      <c r="W89" s="23"/>
      <c r="X89" s="23"/>
      <c r="Y89" s="26"/>
      <c r="Z89" s="26"/>
      <c r="AB89" s="20"/>
    </row>
    <row r="90" spans="1:28">
      <c r="A90" s="91">
        <f>COUNTIF(A10:G10,"9")</f>
        <v>0</v>
      </c>
      <c r="B90" s="91">
        <f>COUNTIF(A13:G13,"9")</f>
        <v>0</v>
      </c>
      <c r="C90" s="91">
        <f>COUNTIF(A16:G16,"9")</f>
        <v>0</v>
      </c>
      <c r="D90" s="91">
        <f>COUNTIF(A19:G19,"9")</f>
        <v>0</v>
      </c>
      <c r="E90" s="91">
        <f>COUNTIF(A22:G22,"9")</f>
        <v>0</v>
      </c>
      <c r="F90" s="91">
        <f>COUNTIF(A25:G25,"9")</f>
        <v>0</v>
      </c>
      <c r="G90" s="91">
        <f>COUNTIF(A28:G28,"9")</f>
        <v>0</v>
      </c>
      <c r="H90" s="91">
        <f>COUNTIF(A31:G31,"9")</f>
        <v>0</v>
      </c>
      <c r="I90" s="91">
        <f>COUNTIF(A34:G34,"9")</f>
        <v>0</v>
      </c>
      <c r="J90" s="91">
        <f>COUNTIF(A37:G37,"9")</f>
        <v>0</v>
      </c>
      <c r="K90" s="91"/>
      <c r="L90" s="91"/>
      <c r="M90" s="91"/>
      <c r="N90" s="91"/>
      <c r="O90" s="204">
        <f>SUM(A90:N90)</f>
        <v>0</v>
      </c>
      <c r="P90" s="206">
        <f>O90/60</f>
        <v>0</v>
      </c>
      <c r="Q90" s="91"/>
      <c r="R90" s="23"/>
      <c r="S90" s="23"/>
      <c r="T90" s="23"/>
      <c r="U90" s="23"/>
      <c r="V90" s="23"/>
      <c r="W90" s="23"/>
      <c r="X90" s="23"/>
      <c r="Y90" s="25"/>
      <c r="Z90" s="27"/>
      <c r="AB90" s="20"/>
    </row>
    <row r="91" spans="1:28" ht="25.5">
      <c r="A91" s="91" t="s">
        <v>35</v>
      </c>
      <c r="B91" s="91"/>
      <c r="C91" s="91"/>
      <c r="D91" s="91"/>
      <c r="E91" s="91"/>
      <c r="F91" s="91"/>
      <c r="G91" s="91"/>
      <c r="H91" s="91"/>
      <c r="I91" s="91"/>
      <c r="J91" s="91"/>
      <c r="K91" s="91"/>
      <c r="L91" s="91"/>
      <c r="M91" s="91"/>
      <c r="N91" s="91"/>
      <c r="O91" s="205" t="s">
        <v>82</v>
      </c>
      <c r="P91" s="205">
        <v>10</v>
      </c>
      <c r="Q91" s="91"/>
      <c r="R91" s="23"/>
      <c r="S91" s="23"/>
      <c r="T91" s="23"/>
      <c r="U91" s="23"/>
      <c r="V91" s="23"/>
      <c r="W91" s="23"/>
      <c r="X91" s="23"/>
      <c r="Y91" s="26"/>
      <c r="Z91" s="26"/>
      <c r="AB91" s="20"/>
    </row>
    <row r="92" spans="1:28">
      <c r="A92" s="91">
        <f>COUNTIF(A10:G10,"10")</f>
        <v>0</v>
      </c>
      <c r="B92" s="91">
        <f>COUNTIF(A13:G13,"10")</f>
        <v>0</v>
      </c>
      <c r="C92" s="91">
        <f>COUNTIF(A16:G16,"10")</f>
        <v>0</v>
      </c>
      <c r="D92" s="91">
        <f>COUNTIF(A19:G19,"10")</f>
        <v>0</v>
      </c>
      <c r="E92" s="91">
        <f>COUNTIF(A22:G22,"10")</f>
        <v>0</v>
      </c>
      <c r="F92" s="91">
        <f>COUNTIF(A25:G25,"10")</f>
        <v>0</v>
      </c>
      <c r="G92" s="91">
        <f>COUNTIF(A28:G28,"10")</f>
        <v>0</v>
      </c>
      <c r="H92" s="91">
        <f>COUNTIF(A31:G31,"10")</f>
        <v>0</v>
      </c>
      <c r="I92" s="91">
        <f>COUNTIF(A34:G34,"10")</f>
        <v>0</v>
      </c>
      <c r="J92" s="91">
        <f>COUNTIF(A37:G37,"10")</f>
        <v>0</v>
      </c>
      <c r="K92" s="91"/>
      <c r="L92" s="91"/>
      <c r="M92" s="91"/>
      <c r="N92" s="91"/>
      <c r="O92" s="204">
        <f>SUM(A92:N92)</f>
        <v>0</v>
      </c>
      <c r="P92" s="206">
        <f>O92/60</f>
        <v>0</v>
      </c>
      <c r="Q92" s="91"/>
      <c r="R92" s="23"/>
      <c r="S92" s="23"/>
      <c r="T92" s="23"/>
      <c r="U92" s="23"/>
      <c r="V92" s="23"/>
      <c r="W92" s="23"/>
      <c r="X92" s="23"/>
      <c r="Y92" s="25"/>
      <c r="Z92" s="27"/>
      <c r="AB92" s="20"/>
    </row>
    <row r="93" spans="1:28" ht="25.5">
      <c r="A93" s="91" t="s">
        <v>36</v>
      </c>
      <c r="B93" s="91"/>
      <c r="C93" s="91"/>
      <c r="D93" s="91"/>
      <c r="E93" s="91"/>
      <c r="F93" s="91"/>
      <c r="G93" s="91"/>
      <c r="H93" s="91"/>
      <c r="I93" s="91"/>
      <c r="J93" s="91"/>
      <c r="K93" s="91"/>
      <c r="L93" s="91"/>
      <c r="M93" s="91"/>
      <c r="N93" s="91"/>
      <c r="O93" s="205" t="s">
        <v>83</v>
      </c>
      <c r="P93" s="205">
        <v>11</v>
      </c>
      <c r="Q93" s="91"/>
      <c r="R93" s="23"/>
      <c r="S93" s="23"/>
      <c r="T93" s="23"/>
      <c r="U93" s="23"/>
      <c r="V93" s="23"/>
      <c r="W93" s="23"/>
      <c r="X93" s="23"/>
      <c r="Y93" s="26"/>
      <c r="Z93" s="26"/>
      <c r="AB93" s="20"/>
    </row>
    <row r="94" spans="1:28">
      <c r="A94" s="91">
        <f>COUNTIF(A10:G10,"11")</f>
        <v>0</v>
      </c>
      <c r="B94" s="91">
        <f>COUNTIF(A13:G13,"11")</f>
        <v>0</v>
      </c>
      <c r="C94" s="91">
        <f>COUNTIF(A16:G16,"11")</f>
        <v>0</v>
      </c>
      <c r="D94" s="91">
        <f>COUNTIF(A19:G19,"11")</f>
        <v>0</v>
      </c>
      <c r="E94" s="91">
        <f>COUNTIF(A22:G22,"11")</f>
        <v>0</v>
      </c>
      <c r="F94" s="91">
        <f>COUNTIF(A25:G25,"11")</f>
        <v>0</v>
      </c>
      <c r="G94" s="91">
        <f>COUNTIF(A28:G28,"11")</f>
        <v>0</v>
      </c>
      <c r="H94" s="91">
        <f>COUNTIF(A31:G31,"11")</f>
        <v>0</v>
      </c>
      <c r="I94" s="91">
        <f>COUNTIF(A34:G34,"11")</f>
        <v>0</v>
      </c>
      <c r="J94" s="91">
        <f>COUNTIF(A37:G37,"11")</f>
        <v>0</v>
      </c>
      <c r="K94" s="91"/>
      <c r="L94" s="91"/>
      <c r="M94" s="91"/>
      <c r="N94" s="91"/>
      <c r="O94" s="204">
        <f>SUM(A94:N94)</f>
        <v>0</v>
      </c>
      <c r="P94" s="206">
        <f>O94/60</f>
        <v>0</v>
      </c>
      <c r="Q94" s="91"/>
      <c r="R94" s="23"/>
      <c r="S94" s="23"/>
      <c r="T94" s="23"/>
      <c r="U94" s="23"/>
      <c r="V94" s="23"/>
      <c r="W94" s="23"/>
      <c r="X94" s="23"/>
      <c r="Y94" s="25"/>
      <c r="Z94" s="27"/>
      <c r="AB94" s="20"/>
    </row>
    <row r="95" spans="1:28" ht="25.5">
      <c r="A95" s="91" t="s">
        <v>44</v>
      </c>
      <c r="B95" s="91"/>
      <c r="C95" s="91"/>
      <c r="D95" s="91"/>
      <c r="E95" s="91"/>
      <c r="F95" s="91"/>
      <c r="G95" s="91"/>
      <c r="H95" s="91"/>
      <c r="I95" s="91"/>
      <c r="J95" s="91"/>
      <c r="K95" s="91"/>
      <c r="L95" s="91"/>
      <c r="M95" s="91"/>
      <c r="N95" s="91"/>
      <c r="O95" s="205" t="s">
        <v>84</v>
      </c>
      <c r="P95" s="205">
        <v>12</v>
      </c>
      <c r="Q95" s="91"/>
      <c r="R95" s="23"/>
      <c r="S95" s="23"/>
      <c r="T95" s="23"/>
      <c r="U95" s="23"/>
      <c r="V95" s="23"/>
      <c r="W95" s="23"/>
      <c r="X95" s="23"/>
      <c r="Y95" s="26"/>
      <c r="Z95" s="26"/>
      <c r="AB95" s="20"/>
    </row>
    <row r="96" spans="1:28">
      <c r="A96" s="91">
        <f>COUNTIF(A10:G10,"12")</f>
        <v>0</v>
      </c>
      <c r="B96" s="91">
        <f>COUNTIF(A13:G13,"12")</f>
        <v>0</v>
      </c>
      <c r="C96" s="91">
        <f>COUNTIF(A16:G16,"12")</f>
        <v>0</v>
      </c>
      <c r="D96" s="91">
        <f>COUNTIF(A19:G19,"12")</f>
        <v>0</v>
      </c>
      <c r="E96" s="91">
        <f>COUNTIF(A22:G22,"12")</f>
        <v>0</v>
      </c>
      <c r="F96" s="91">
        <f>COUNTIF(A25:G25,"12")</f>
        <v>0</v>
      </c>
      <c r="G96" s="91">
        <f>COUNTIF(A28:G28,"12")</f>
        <v>0</v>
      </c>
      <c r="H96" s="91">
        <f>COUNTIF(A31:G31,"12")</f>
        <v>0</v>
      </c>
      <c r="I96" s="91">
        <f>COUNTIF(A34:G34,"12")</f>
        <v>0</v>
      </c>
      <c r="J96" s="91">
        <f>COUNTIF(A37:G37,"12")</f>
        <v>0</v>
      </c>
      <c r="K96" s="91"/>
      <c r="L96" s="91"/>
      <c r="M96" s="91"/>
      <c r="N96" s="91"/>
      <c r="O96" s="204">
        <f>SUM(A96:N96)</f>
        <v>0</v>
      </c>
      <c r="P96" s="206">
        <f>O96/60</f>
        <v>0</v>
      </c>
      <c r="Q96" s="91"/>
      <c r="R96" s="23"/>
      <c r="S96" s="23"/>
      <c r="T96" s="23"/>
      <c r="U96" s="23"/>
      <c r="V96" s="23"/>
      <c r="W96" s="23"/>
      <c r="X96" s="23"/>
      <c r="Y96" s="25"/>
      <c r="Z96" s="27"/>
      <c r="AB96" s="20"/>
    </row>
    <row r="97" spans="1:28" ht="25.5">
      <c r="A97" s="91" t="s">
        <v>45</v>
      </c>
      <c r="B97" s="91"/>
      <c r="C97" s="91"/>
      <c r="D97" s="91"/>
      <c r="E97" s="91"/>
      <c r="F97" s="91"/>
      <c r="G97" s="91"/>
      <c r="H97" s="91"/>
      <c r="I97" s="91"/>
      <c r="J97" s="91"/>
      <c r="K97" s="91"/>
      <c r="L97" s="91"/>
      <c r="M97" s="91"/>
      <c r="N97" s="91"/>
      <c r="O97" s="205" t="s">
        <v>85</v>
      </c>
      <c r="P97" s="205">
        <v>13</v>
      </c>
      <c r="Q97" s="91"/>
      <c r="R97" s="23"/>
      <c r="S97" s="23"/>
      <c r="T97" s="23"/>
      <c r="U97" s="23"/>
      <c r="V97" s="23"/>
      <c r="W97" s="23"/>
      <c r="X97" s="23"/>
      <c r="Y97" s="26"/>
      <c r="Z97" s="26"/>
      <c r="AB97" s="20"/>
    </row>
    <row r="98" spans="1:28">
      <c r="A98" s="91">
        <f>COUNTIF(A10:G10,"13")</f>
        <v>0</v>
      </c>
      <c r="B98" s="91">
        <f>COUNTIF(A13:G13,"13")</f>
        <v>0</v>
      </c>
      <c r="C98" s="91">
        <f>COUNTIF(A16:G16,"13")</f>
        <v>0</v>
      </c>
      <c r="D98" s="91">
        <f>COUNTIF(A19:G19,"13")</f>
        <v>0</v>
      </c>
      <c r="E98" s="91">
        <f>COUNTIF(A22:G22,"13")</f>
        <v>0</v>
      </c>
      <c r="F98" s="91">
        <f>COUNTIF(A25:G25,"13")</f>
        <v>0</v>
      </c>
      <c r="G98" s="91">
        <f>COUNTIF(A28:G28,"13")</f>
        <v>0</v>
      </c>
      <c r="H98" s="91">
        <f>COUNTIF(A31:G31,"13")</f>
        <v>0</v>
      </c>
      <c r="I98" s="91">
        <f>COUNTIF(A34:G34,"13")</f>
        <v>0</v>
      </c>
      <c r="J98" s="91">
        <f>COUNTIF(A37:G37,"13")</f>
        <v>0</v>
      </c>
      <c r="K98" s="91"/>
      <c r="L98" s="91"/>
      <c r="M98" s="91"/>
      <c r="N98" s="91"/>
      <c r="O98" s="204">
        <f>SUM(A98:N98)</f>
        <v>0</v>
      </c>
      <c r="P98" s="206">
        <f>O98/60</f>
        <v>0</v>
      </c>
      <c r="Q98" s="91"/>
      <c r="R98" s="23"/>
      <c r="S98" s="23"/>
      <c r="T98" s="23"/>
      <c r="U98" s="23"/>
      <c r="V98" s="23"/>
      <c r="W98" s="23"/>
      <c r="X98" s="23"/>
      <c r="Y98" s="25"/>
      <c r="Z98" s="27"/>
      <c r="AB98" s="20"/>
    </row>
    <row r="99" spans="1:28" ht="25.5">
      <c r="A99" s="91" t="s">
        <v>46</v>
      </c>
      <c r="B99" s="91"/>
      <c r="C99" s="91"/>
      <c r="D99" s="91"/>
      <c r="E99" s="91"/>
      <c r="F99" s="91"/>
      <c r="G99" s="91"/>
      <c r="H99" s="91"/>
      <c r="I99" s="91"/>
      <c r="J99" s="91"/>
      <c r="K99" s="91"/>
      <c r="L99" s="91"/>
      <c r="M99" s="91"/>
      <c r="N99" s="91"/>
      <c r="O99" s="205" t="s">
        <v>86</v>
      </c>
      <c r="P99" s="205">
        <v>14</v>
      </c>
      <c r="Q99" s="91"/>
      <c r="R99" s="23"/>
      <c r="S99" s="23"/>
      <c r="T99" s="23"/>
      <c r="U99" s="23"/>
      <c r="V99" s="23"/>
      <c r="W99" s="23"/>
      <c r="X99" s="23"/>
      <c r="Y99" s="26"/>
      <c r="Z99" s="26"/>
      <c r="AB99" s="20"/>
    </row>
    <row r="100" spans="1:28">
      <c r="A100" s="91">
        <f>COUNTIF(A10:G10,"14")</f>
        <v>0</v>
      </c>
      <c r="B100" s="91">
        <f>COUNTIF(A13:G13,"14")</f>
        <v>0</v>
      </c>
      <c r="C100" s="91">
        <f>COUNTIF(A16:G16,"14")</f>
        <v>0</v>
      </c>
      <c r="D100" s="91">
        <f>COUNTIF(A19:G19,"14")</f>
        <v>0</v>
      </c>
      <c r="E100" s="91">
        <f>COUNTIF(A22:G22,"14")</f>
        <v>0</v>
      </c>
      <c r="F100" s="91">
        <f>COUNTIF(A25:G25,"14")</f>
        <v>0</v>
      </c>
      <c r="G100" s="91">
        <f>COUNTIF(A28:G28,"14")</f>
        <v>0</v>
      </c>
      <c r="H100" s="91">
        <f>COUNTIF(A31:G31,"14")</f>
        <v>0</v>
      </c>
      <c r="I100" s="91">
        <f>COUNTIF(A34:G34,"14")</f>
        <v>0</v>
      </c>
      <c r="J100" s="91">
        <f>COUNTIF(A37:G37,"14")</f>
        <v>0</v>
      </c>
      <c r="K100" s="91"/>
      <c r="L100" s="91"/>
      <c r="M100" s="91"/>
      <c r="N100" s="91"/>
      <c r="O100" s="204">
        <f>SUM(A100:N100)</f>
        <v>0</v>
      </c>
      <c r="P100" s="206">
        <f>O100/60</f>
        <v>0</v>
      </c>
      <c r="Q100" s="91"/>
      <c r="R100" s="23"/>
      <c r="S100" s="23"/>
      <c r="T100" s="23"/>
      <c r="U100" s="23"/>
      <c r="V100" s="23"/>
      <c r="W100" s="23"/>
      <c r="X100" s="23"/>
      <c r="Y100" s="25"/>
      <c r="Z100" s="27"/>
      <c r="AB100" s="20"/>
    </row>
    <row r="101" spans="1:28" ht="25.5">
      <c r="A101" s="91" t="s">
        <v>47</v>
      </c>
      <c r="B101" s="91"/>
      <c r="C101" s="91"/>
      <c r="D101" s="91"/>
      <c r="E101" s="91"/>
      <c r="F101" s="91"/>
      <c r="G101" s="91"/>
      <c r="H101" s="91"/>
      <c r="I101" s="91"/>
      <c r="J101" s="91"/>
      <c r="K101" s="91"/>
      <c r="L101" s="91"/>
      <c r="M101" s="91"/>
      <c r="N101" s="91"/>
      <c r="O101" s="205" t="s">
        <v>87</v>
      </c>
      <c r="P101" s="205">
        <v>15</v>
      </c>
      <c r="Q101" s="91"/>
      <c r="R101" s="23"/>
      <c r="S101" s="23"/>
      <c r="T101" s="23"/>
      <c r="U101" s="23"/>
      <c r="V101" s="23"/>
      <c r="W101" s="23"/>
      <c r="X101" s="23"/>
      <c r="Y101" s="26"/>
      <c r="Z101" s="26"/>
      <c r="AB101" s="20"/>
    </row>
    <row r="102" spans="1:28">
      <c r="A102" s="91">
        <f>COUNTIF(A10:G10,"15")</f>
        <v>0</v>
      </c>
      <c r="B102" s="91">
        <f>COUNTIF(A13:G13,"15")</f>
        <v>0</v>
      </c>
      <c r="C102" s="91">
        <f>COUNTIF(A16:G16,"15")</f>
        <v>0</v>
      </c>
      <c r="D102" s="91">
        <f>COUNTIF(A19:G19,"15")</f>
        <v>0</v>
      </c>
      <c r="E102" s="91">
        <f>COUNTIF(A22:G22,"15")</f>
        <v>0</v>
      </c>
      <c r="F102" s="91">
        <f>COUNTIF(A25:G25,"15")</f>
        <v>0</v>
      </c>
      <c r="G102" s="91">
        <f>COUNTIF(A28:G28,"15")</f>
        <v>0</v>
      </c>
      <c r="H102" s="91">
        <f>COUNTIF(A31:G31,"15")</f>
        <v>0</v>
      </c>
      <c r="I102" s="91">
        <f>COUNTIF(A34:G34,"15")</f>
        <v>0</v>
      </c>
      <c r="J102" s="91">
        <f>COUNTIF(A37:G37,"15")</f>
        <v>0</v>
      </c>
      <c r="K102" s="91"/>
      <c r="L102" s="91"/>
      <c r="M102" s="91"/>
      <c r="N102" s="91"/>
      <c r="O102" s="204">
        <f>SUM(A102:N102)</f>
        <v>0</v>
      </c>
      <c r="P102" s="206">
        <f>O102/60</f>
        <v>0</v>
      </c>
      <c r="Q102" s="91"/>
      <c r="R102" s="23"/>
      <c r="S102" s="23"/>
      <c r="T102" s="23"/>
      <c r="U102" s="23"/>
      <c r="V102" s="23"/>
      <c r="W102" s="23"/>
      <c r="X102" s="23"/>
      <c r="Y102" s="25"/>
      <c r="Z102" s="27"/>
      <c r="AB102" s="20"/>
    </row>
    <row r="103" spans="1:28" ht="25.5">
      <c r="A103" s="91" t="s">
        <v>48</v>
      </c>
      <c r="B103" s="91"/>
      <c r="C103" s="91"/>
      <c r="D103" s="91"/>
      <c r="E103" s="91"/>
      <c r="F103" s="91"/>
      <c r="G103" s="91"/>
      <c r="H103" s="91"/>
      <c r="I103" s="91"/>
      <c r="J103" s="91"/>
      <c r="K103" s="91"/>
      <c r="L103" s="91"/>
      <c r="M103" s="91"/>
      <c r="N103" s="91"/>
      <c r="O103" s="205" t="s">
        <v>88</v>
      </c>
      <c r="P103" s="205">
        <v>16</v>
      </c>
      <c r="Q103" s="91"/>
      <c r="R103" s="23"/>
      <c r="S103" s="23"/>
      <c r="T103" s="23"/>
      <c r="U103" s="23"/>
      <c r="V103" s="23"/>
      <c r="W103" s="23"/>
      <c r="X103" s="23"/>
      <c r="Y103" s="26"/>
      <c r="Z103" s="26"/>
      <c r="AB103" s="20"/>
    </row>
    <row r="104" spans="1:28">
      <c r="A104" s="91">
        <f>COUNTIF(A10:G10,"16")</f>
        <v>0</v>
      </c>
      <c r="B104" s="91">
        <f>COUNTIF(A13:G13,"16")</f>
        <v>0</v>
      </c>
      <c r="C104" s="91">
        <f>COUNTIF(A16:G16,"16")</f>
        <v>0</v>
      </c>
      <c r="D104" s="91">
        <f>COUNTIF(A19:G19,"16")</f>
        <v>0</v>
      </c>
      <c r="E104" s="91">
        <f>COUNTIF(A22:G22,"16")</f>
        <v>0</v>
      </c>
      <c r="F104" s="91">
        <f>COUNTIF(A25:G25,"16")</f>
        <v>0</v>
      </c>
      <c r="G104" s="91">
        <f>COUNTIF(A28:G28,"16")</f>
        <v>0</v>
      </c>
      <c r="H104" s="91">
        <f>COUNTIF(A31:G31,"16")</f>
        <v>0</v>
      </c>
      <c r="I104" s="91">
        <f>COUNTIF(A34:G34,"16")</f>
        <v>0</v>
      </c>
      <c r="J104" s="91">
        <f>COUNTIF(A37:G37,"16")</f>
        <v>0</v>
      </c>
      <c r="K104" s="91"/>
      <c r="L104" s="91"/>
      <c r="M104" s="91"/>
      <c r="N104" s="91"/>
      <c r="O104" s="204">
        <f>SUM(A104:N104)</f>
        <v>0</v>
      </c>
      <c r="P104" s="206">
        <f>O104/60</f>
        <v>0</v>
      </c>
      <c r="Q104" s="91"/>
      <c r="R104" s="23"/>
      <c r="S104" s="23"/>
      <c r="T104" s="23"/>
      <c r="U104" s="23"/>
      <c r="V104" s="23"/>
      <c r="W104" s="23"/>
      <c r="X104" s="23"/>
      <c r="Y104" s="25"/>
      <c r="Z104" s="27"/>
      <c r="AB104" s="20"/>
    </row>
    <row r="105" spans="1:28" ht="25.5">
      <c r="A105" s="91" t="s">
        <v>49</v>
      </c>
      <c r="B105" s="91"/>
      <c r="C105" s="91"/>
      <c r="D105" s="91"/>
      <c r="E105" s="91"/>
      <c r="F105" s="91"/>
      <c r="G105" s="91"/>
      <c r="H105" s="91"/>
      <c r="I105" s="91"/>
      <c r="J105" s="91"/>
      <c r="K105" s="91"/>
      <c r="L105" s="91"/>
      <c r="M105" s="91"/>
      <c r="N105" s="91"/>
      <c r="O105" s="205" t="s">
        <v>89</v>
      </c>
      <c r="P105" s="205">
        <v>17</v>
      </c>
      <c r="Q105" s="91"/>
      <c r="R105" s="23"/>
      <c r="S105" s="23"/>
      <c r="T105" s="23"/>
      <c r="U105" s="23"/>
      <c r="V105" s="23"/>
      <c r="W105" s="23"/>
      <c r="X105" s="23"/>
      <c r="Y105" s="26"/>
      <c r="Z105" s="26"/>
      <c r="AB105" s="20"/>
    </row>
    <row r="106" spans="1:28">
      <c r="A106" s="91">
        <f>COUNTIF(A10:G10,"17")</f>
        <v>0</v>
      </c>
      <c r="B106" s="91">
        <f>COUNTIF(A13:G13,"17")</f>
        <v>0</v>
      </c>
      <c r="C106" s="91">
        <f>COUNTIF(A16:G16,"17")</f>
        <v>0</v>
      </c>
      <c r="D106" s="91">
        <f>COUNTIF(A19:G19,"17")</f>
        <v>0</v>
      </c>
      <c r="E106" s="91">
        <f>COUNTIF(A22:G22,"17")</f>
        <v>0</v>
      </c>
      <c r="F106" s="91">
        <f>COUNTIF(A25:G25,"17")</f>
        <v>0</v>
      </c>
      <c r="G106" s="91">
        <f>COUNTIF(A28:G28,"17")</f>
        <v>0</v>
      </c>
      <c r="H106" s="91">
        <f>COUNTIF(A31:G31,"17")</f>
        <v>0</v>
      </c>
      <c r="I106" s="91">
        <f>COUNTIF(A34:G34,"17")</f>
        <v>0</v>
      </c>
      <c r="J106" s="91">
        <f>COUNTIF(A37:G37,"17")</f>
        <v>0</v>
      </c>
      <c r="K106" s="91"/>
      <c r="L106" s="91"/>
      <c r="M106" s="91"/>
      <c r="N106" s="91"/>
      <c r="O106" s="204">
        <f>SUM(A106:N106)</f>
        <v>0</v>
      </c>
      <c r="P106" s="206">
        <f>O106/60</f>
        <v>0</v>
      </c>
      <c r="Q106" s="91"/>
      <c r="R106" s="23"/>
      <c r="S106" s="23"/>
      <c r="T106" s="23"/>
      <c r="U106" s="23"/>
      <c r="V106" s="23"/>
      <c r="W106" s="23"/>
      <c r="X106" s="23"/>
      <c r="Y106" s="25"/>
      <c r="Z106" s="27"/>
      <c r="AB106" s="20"/>
    </row>
    <row r="107" spans="1:28" ht="25.5">
      <c r="A107" s="91" t="s">
        <v>50</v>
      </c>
      <c r="B107" s="91"/>
      <c r="C107" s="91"/>
      <c r="D107" s="91"/>
      <c r="E107" s="91"/>
      <c r="F107" s="91"/>
      <c r="G107" s="91"/>
      <c r="H107" s="91"/>
      <c r="I107" s="91"/>
      <c r="J107" s="91"/>
      <c r="K107" s="91"/>
      <c r="L107" s="91"/>
      <c r="M107" s="91"/>
      <c r="N107" s="91"/>
      <c r="O107" s="205" t="s">
        <v>90</v>
      </c>
      <c r="P107" s="205">
        <v>18</v>
      </c>
      <c r="Q107" s="91"/>
      <c r="R107" s="23"/>
      <c r="S107" s="23"/>
      <c r="T107" s="23"/>
      <c r="U107" s="23"/>
      <c r="V107" s="23"/>
      <c r="W107" s="23"/>
      <c r="X107" s="23"/>
      <c r="Y107" s="26"/>
      <c r="Z107" s="26"/>
      <c r="AB107" s="20"/>
    </row>
    <row r="108" spans="1:28">
      <c r="A108" s="91">
        <f>COUNTIF(A10:G10,"18")</f>
        <v>0</v>
      </c>
      <c r="B108" s="91">
        <f>COUNTIF(A13:G13,"17")</f>
        <v>0</v>
      </c>
      <c r="C108" s="91">
        <f>COUNTIF(A16:G16,"18")</f>
        <v>0</v>
      </c>
      <c r="D108" s="91">
        <f>COUNTIF(A19:G19,"18")</f>
        <v>0</v>
      </c>
      <c r="E108" s="91">
        <f>COUNTIF(A22:G22,"18")</f>
        <v>0</v>
      </c>
      <c r="F108" s="91">
        <f>COUNTIF(A25:G25,"18")</f>
        <v>0</v>
      </c>
      <c r="G108" s="91">
        <f>COUNTIF(A28:G28,"18")</f>
        <v>0</v>
      </c>
      <c r="H108" s="91">
        <f>COUNTIF(A31:G31,"18")</f>
        <v>0</v>
      </c>
      <c r="I108" s="91">
        <f>COUNTIF(A34:G34,"18")</f>
        <v>0</v>
      </c>
      <c r="J108" s="91">
        <f>COUNTIF(A37:G37,"18")</f>
        <v>0</v>
      </c>
      <c r="K108" s="91"/>
      <c r="L108" s="91"/>
      <c r="M108" s="91"/>
      <c r="N108" s="91"/>
      <c r="O108" s="204">
        <f>SUM(A108:N108)</f>
        <v>0</v>
      </c>
      <c r="P108" s="206">
        <f>O108/60</f>
        <v>0</v>
      </c>
      <c r="Q108" s="91"/>
      <c r="R108" s="23"/>
      <c r="S108" s="23"/>
      <c r="T108" s="23"/>
      <c r="U108" s="23"/>
      <c r="V108" s="23"/>
      <c r="W108" s="23"/>
      <c r="X108" s="23"/>
      <c r="Y108" s="25"/>
      <c r="Z108" s="27"/>
      <c r="AB108" s="20"/>
    </row>
    <row r="109" spans="1:28" ht="25.5">
      <c r="A109" s="91" t="s">
        <v>51</v>
      </c>
      <c r="B109" s="91"/>
      <c r="C109" s="91"/>
      <c r="D109" s="91"/>
      <c r="E109" s="91"/>
      <c r="F109" s="91"/>
      <c r="G109" s="91"/>
      <c r="H109" s="91"/>
      <c r="I109" s="91"/>
      <c r="J109" s="91"/>
      <c r="K109" s="91"/>
      <c r="L109" s="91"/>
      <c r="M109" s="91"/>
      <c r="N109" s="91"/>
      <c r="O109" s="205" t="s">
        <v>91</v>
      </c>
      <c r="P109" s="205">
        <v>19</v>
      </c>
      <c r="Q109" s="91"/>
      <c r="R109" s="23"/>
      <c r="S109" s="23"/>
      <c r="T109" s="23"/>
      <c r="U109" s="23"/>
      <c r="V109" s="23"/>
      <c r="W109" s="23"/>
      <c r="X109" s="23"/>
      <c r="Y109" s="26"/>
      <c r="Z109" s="26"/>
      <c r="AB109" s="20"/>
    </row>
    <row r="110" spans="1:28">
      <c r="A110" s="91">
        <f>COUNTIF(A10:G10,"19")</f>
        <v>0</v>
      </c>
      <c r="B110" s="91">
        <f>COUNTIF(A13:G13,"19")</f>
        <v>0</v>
      </c>
      <c r="C110" s="91">
        <f>COUNTIF(A16:G16,"19")</f>
        <v>0</v>
      </c>
      <c r="D110" s="91">
        <f>COUNTIF(A19:G19,"19")</f>
        <v>0</v>
      </c>
      <c r="E110" s="91">
        <f>COUNTIF(A22:G22,"19")</f>
        <v>0</v>
      </c>
      <c r="F110" s="91">
        <f>COUNTIF(A25:G25,"19")</f>
        <v>0</v>
      </c>
      <c r="G110" s="91">
        <f>COUNTIF(A28:G28,"19")</f>
        <v>0</v>
      </c>
      <c r="H110" s="91">
        <f>COUNTIF(A31:G31,"19")</f>
        <v>0</v>
      </c>
      <c r="I110" s="91">
        <f>COUNTIF(A34:G34,"19")</f>
        <v>0</v>
      </c>
      <c r="J110" s="91">
        <f>COUNTIF(A37:G37,"19")</f>
        <v>0</v>
      </c>
      <c r="K110" s="91"/>
      <c r="L110" s="91"/>
      <c r="M110" s="91"/>
      <c r="N110" s="91"/>
      <c r="O110" s="204">
        <f>SUM(A110:N110)</f>
        <v>0</v>
      </c>
      <c r="P110" s="206">
        <f>O110/60</f>
        <v>0</v>
      </c>
      <c r="Q110" s="91"/>
      <c r="R110" s="23"/>
      <c r="S110" s="23"/>
      <c r="T110" s="23"/>
      <c r="U110" s="23"/>
      <c r="V110" s="23"/>
      <c r="W110" s="23"/>
      <c r="X110" s="23"/>
      <c r="Y110" s="25"/>
      <c r="Z110" s="27"/>
      <c r="AB110" s="20"/>
    </row>
    <row r="111" spans="1:28" ht="25.5">
      <c r="A111" s="91" t="s">
        <v>52</v>
      </c>
      <c r="B111" s="91"/>
      <c r="C111" s="91"/>
      <c r="D111" s="91"/>
      <c r="E111" s="91"/>
      <c r="F111" s="91"/>
      <c r="G111" s="91"/>
      <c r="H111" s="91"/>
      <c r="I111" s="91"/>
      <c r="J111" s="91"/>
      <c r="K111" s="91"/>
      <c r="L111" s="91"/>
      <c r="M111" s="91"/>
      <c r="N111" s="91"/>
      <c r="O111" s="205" t="s">
        <v>92</v>
      </c>
      <c r="P111" s="205">
        <v>20</v>
      </c>
      <c r="Q111" s="91"/>
      <c r="R111" s="23"/>
      <c r="S111" s="23"/>
      <c r="T111" s="23"/>
      <c r="U111" s="23"/>
      <c r="V111" s="23"/>
      <c r="W111" s="23"/>
      <c r="X111" s="23"/>
      <c r="Y111" s="26"/>
      <c r="Z111" s="26"/>
      <c r="AB111" s="20"/>
    </row>
    <row r="112" spans="1:28">
      <c r="A112" s="91">
        <f>COUNTIF(A10:G10,"20")</f>
        <v>0</v>
      </c>
      <c r="B112" s="91">
        <f>COUNTIF(A13:G13,"20")</f>
        <v>0</v>
      </c>
      <c r="C112" s="91">
        <f>COUNTIF(A16:G16,"20")</f>
        <v>0</v>
      </c>
      <c r="D112" s="91">
        <f>COUNTIF(A19:G19,"20")</f>
        <v>0</v>
      </c>
      <c r="E112" s="91">
        <f>COUNTIF(A22:G22,"20")</f>
        <v>0</v>
      </c>
      <c r="F112" s="91">
        <f>COUNTIF(A25:G25,"20")</f>
        <v>0</v>
      </c>
      <c r="G112" s="91">
        <f>COUNTIF(A28:G28,"20")</f>
        <v>0</v>
      </c>
      <c r="H112" s="91">
        <f>COUNTIF(A31:G31,"20")</f>
        <v>0</v>
      </c>
      <c r="I112" s="91">
        <f>COUNTIF(A34:G34,"20")</f>
        <v>0</v>
      </c>
      <c r="J112" s="91">
        <f>COUNTIF(A37:G37,"20")</f>
        <v>0</v>
      </c>
      <c r="K112" s="91"/>
      <c r="L112" s="91"/>
      <c r="M112" s="91"/>
      <c r="N112" s="91"/>
      <c r="O112" s="204">
        <f>SUM(A112:N112)</f>
        <v>0</v>
      </c>
      <c r="P112" s="206">
        <f>O112/60</f>
        <v>0</v>
      </c>
      <c r="Q112" s="91"/>
      <c r="R112" s="23"/>
      <c r="S112" s="23"/>
      <c r="T112" s="23"/>
      <c r="U112" s="23"/>
      <c r="V112" s="23"/>
      <c r="W112" s="23"/>
      <c r="X112" s="23"/>
      <c r="Y112" s="25"/>
      <c r="Z112" s="27"/>
      <c r="AB112" s="20"/>
    </row>
    <row r="113" spans="1:28" ht="25.5">
      <c r="A113" s="91" t="s">
        <v>53</v>
      </c>
      <c r="B113" s="91"/>
      <c r="C113" s="91"/>
      <c r="D113" s="91"/>
      <c r="E113" s="91"/>
      <c r="F113" s="91"/>
      <c r="G113" s="91"/>
      <c r="H113" s="91"/>
      <c r="I113" s="91"/>
      <c r="J113" s="91"/>
      <c r="K113" s="91"/>
      <c r="L113" s="91"/>
      <c r="M113" s="91"/>
      <c r="N113" s="91"/>
      <c r="O113" s="205" t="s">
        <v>93</v>
      </c>
      <c r="P113" s="205">
        <v>21</v>
      </c>
      <c r="Q113" s="91"/>
      <c r="R113" s="23"/>
      <c r="S113" s="23"/>
      <c r="T113" s="23"/>
      <c r="U113" s="23"/>
      <c r="V113" s="23"/>
      <c r="W113" s="23"/>
      <c r="X113" s="23"/>
      <c r="Y113" s="26"/>
      <c r="Z113" s="26"/>
      <c r="AB113" s="20"/>
    </row>
    <row r="114" spans="1:28">
      <c r="A114" s="91">
        <f>COUNTIF(A10:G10,"21")</f>
        <v>0</v>
      </c>
      <c r="B114" s="91">
        <f>COUNTIF(A13:G13,"21")</f>
        <v>0</v>
      </c>
      <c r="C114" s="91">
        <f>COUNTIF(A16:G16,"21")</f>
        <v>0</v>
      </c>
      <c r="D114" s="91">
        <f>COUNTIF(A19:G19,"21")</f>
        <v>0</v>
      </c>
      <c r="E114" s="91">
        <f>COUNTIF(A22:G22,"21")</f>
        <v>0</v>
      </c>
      <c r="F114" s="91">
        <f>COUNTIF(A25:G25,"21")</f>
        <v>0</v>
      </c>
      <c r="G114" s="91">
        <f>COUNTIF(A28:G28,"21")</f>
        <v>0</v>
      </c>
      <c r="H114" s="91">
        <f>COUNTIF(A31:G31,"21")</f>
        <v>0</v>
      </c>
      <c r="I114" s="91">
        <f>COUNTIF(A34:G34,"21")</f>
        <v>0</v>
      </c>
      <c r="J114" s="91">
        <f>COUNTIF(A37:G37,"21")</f>
        <v>0</v>
      </c>
      <c r="K114" s="91"/>
      <c r="L114" s="91"/>
      <c r="M114" s="91"/>
      <c r="N114" s="91"/>
      <c r="O114" s="204">
        <f>SUM(A114:N114)</f>
        <v>0</v>
      </c>
      <c r="P114" s="206">
        <f>O114/60</f>
        <v>0</v>
      </c>
      <c r="Q114" s="91"/>
      <c r="R114" s="23"/>
      <c r="S114" s="23"/>
      <c r="T114" s="23"/>
      <c r="U114" s="23"/>
      <c r="V114" s="23"/>
      <c r="W114" s="23"/>
      <c r="X114" s="23"/>
      <c r="Y114" s="25"/>
      <c r="Z114" s="27"/>
      <c r="AB114" s="20"/>
    </row>
    <row r="115" spans="1:28" ht="25.5">
      <c r="A115" s="91" t="s">
        <v>54</v>
      </c>
      <c r="B115" s="91"/>
      <c r="C115" s="91"/>
      <c r="D115" s="91"/>
      <c r="E115" s="91"/>
      <c r="F115" s="91"/>
      <c r="G115" s="91"/>
      <c r="H115" s="91"/>
      <c r="I115" s="91"/>
      <c r="J115" s="91"/>
      <c r="K115" s="91"/>
      <c r="L115" s="91"/>
      <c r="M115" s="91"/>
      <c r="N115" s="91"/>
      <c r="O115" s="205" t="s">
        <v>94</v>
      </c>
      <c r="P115" s="205">
        <v>22</v>
      </c>
      <c r="Q115" s="91"/>
      <c r="R115" s="23"/>
      <c r="S115" s="23"/>
      <c r="T115" s="23"/>
      <c r="U115" s="23"/>
      <c r="V115" s="23"/>
      <c r="W115" s="23"/>
      <c r="X115" s="23"/>
      <c r="Y115" s="26"/>
      <c r="Z115" s="26"/>
      <c r="AB115" s="20"/>
    </row>
    <row r="116" spans="1:28" ht="15">
      <c r="A116" s="207">
        <f>COUNTIF(A10:G10,"22")</f>
        <v>0</v>
      </c>
      <c r="B116" s="91">
        <f>COUNTIF(A13:G13,"22")</f>
        <v>0</v>
      </c>
      <c r="C116" s="91">
        <f>COUNTIF(A16:G16,"22")</f>
        <v>0</v>
      </c>
      <c r="D116" s="91">
        <f>COUNTIF(A19:G19,"22")</f>
        <v>0</v>
      </c>
      <c r="E116" s="91">
        <f>COUNTIF(A22:G22,"22")</f>
        <v>0</v>
      </c>
      <c r="F116" s="91">
        <f>COUNTIF(A25:G25,"22")</f>
        <v>0</v>
      </c>
      <c r="G116" s="91">
        <f>COUNTIF(A28:G28,"22")</f>
        <v>0</v>
      </c>
      <c r="H116" s="91">
        <f>COUNTIF(A31:G31,"22")</f>
        <v>0</v>
      </c>
      <c r="I116" s="91">
        <f>COUNTIF(A34:G34,"22")</f>
        <v>0</v>
      </c>
      <c r="J116" s="91">
        <f>COUNTIF(A37:G37,"22")</f>
        <v>0</v>
      </c>
      <c r="K116" s="91"/>
      <c r="L116" s="91"/>
      <c r="M116" s="91"/>
      <c r="N116" s="91"/>
      <c r="O116" s="204">
        <f>SUM(A116:N116)</f>
        <v>0</v>
      </c>
      <c r="P116" s="206">
        <f>O116/60</f>
        <v>0</v>
      </c>
      <c r="Q116" s="91"/>
      <c r="R116" s="23"/>
      <c r="S116" s="23"/>
      <c r="T116" s="23"/>
      <c r="U116" s="23"/>
      <c r="V116" s="23"/>
      <c r="W116" s="23"/>
      <c r="X116" s="23"/>
      <c r="Y116" s="25"/>
      <c r="Z116" s="27"/>
      <c r="AB116" s="20"/>
    </row>
    <row r="117" spans="1:28" ht="25.5">
      <c r="A117" s="91" t="s">
        <v>55</v>
      </c>
      <c r="B117" s="91"/>
      <c r="C117" s="91"/>
      <c r="D117" s="91"/>
      <c r="E117" s="91"/>
      <c r="F117" s="91"/>
      <c r="G117" s="91"/>
      <c r="H117" s="91"/>
      <c r="I117" s="91"/>
      <c r="J117" s="91"/>
      <c r="K117" s="91"/>
      <c r="L117" s="91"/>
      <c r="M117" s="91"/>
      <c r="N117" s="91"/>
      <c r="O117" s="205" t="s">
        <v>95</v>
      </c>
      <c r="P117" s="205">
        <v>23</v>
      </c>
      <c r="Q117" s="91"/>
      <c r="R117" s="23"/>
      <c r="S117" s="23"/>
      <c r="T117" s="23"/>
      <c r="U117" s="23"/>
      <c r="V117" s="23"/>
      <c r="W117" s="23"/>
      <c r="X117" s="23"/>
      <c r="Y117" s="26"/>
      <c r="Z117" s="26"/>
      <c r="AB117" s="20"/>
    </row>
    <row r="118" spans="1:28">
      <c r="A118" s="91">
        <f>COUNTIF(A10:G10,"23")</f>
        <v>0</v>
      </c>
      <c r="B118" s="91">
        <f>COUNTIF(A13:G13,"23")</f>
        <v>0</v>
      </c>
      <c r="C118" s="91">
        <f>COUNTIF(A16:G16,"23")</f>
        <v>0</v>
      </c>
      <c r="D118" s="91">
        <f>COUNTIF(A19:G19,"23")</f>
        <v>0</v>
      </c>
      <c r="E118" s="91">
        <f>COUNTIF(A22:G22,"23")</f>
        <v>0</v>
      </c>
      <c r="F118" s="91">
        <f>COUNTIF(A25:G25,"23")</f>
        <v>0</v>
      </c>
      <c r="G118" s="91">
        <f>COUNTIF(A28:G28,"23")</f>
        <v>0</v>
      </c>
      <c r="H118" s="91">
        <f>COUNTIF(A31:G31,"23")</f>
        <v>0</v>
      </c>
      <c r="I118" s="91">
        <f>COUNTIF(A34:G34,"23")</f>
        <v>0</v>
      </c>
      <c r="J118" s="91">
        <f>COUNTIF(A37:G37,"23")</f>
        <v>0</v>
      </c>
      <c r="K118" s="91"/>
      <c r="L118" s="91"/>
      <c r="M118" s="91"/>
      <c r="N118" s="91"/>
      <c r="O118" s="204">
        <f>SUM(A118:N118)</f>
        <v>0</v>
      </c>
      <c r="P118" s="206">
        <f>O118/60</f>
        <v>0</v>
      </c>
      <c r="Q118" s="91"/>
      <c r="R118" s="23"/>
      <c r="S118" s="23"/>
      <c r="T118" s="23"/>
      <c r="U118" s="23"/>
      <c r="V118" s="23"/>
      <c r="W118" s="23"/>
      <c r="X118" s="23"/>
      <c r="Y118" s="25"/>
      <c r="Z118" s="27"/>
      <c r="AB118" s="20"/>
    </row>
    <row r="119" spans="1:28" ht="25.5">
      <c r="A119" s="91" t="s">
        <v>56</v>
      </c>
      <c r="B119" s="91"/>
      <c r="C119" s="91"/>
      <c r="D119" s="91"/>
      <c r="E119" s="91"/>
      <c r="F119" s="91"/>
      <c r="G119" s="91"/>
      <c r="H119" s="91"/>
      <c r="I119" s="91"/>
      <c r="J119" s="91"/>
      <c r="K119" s="91"/>
      <c r="L119" s="91"/>
      <c r="M119" s="91"/>
      <c r="N119" s="91"/>
      <c r="O119" s="205" t="s">
        <v>96</v>
      </c>
      <c r="P119" s="205">
        <v>24</v>
      </c>
      <c r="Q119" s="91"/>
      <c r="R119" s="23"/>
      <c r="S119" s="23"/>
      <c r="T119" s="23"/>
      <c r="U119" s="23"/>
      <c r="V119" s="23"/>
      <c r="W119" s="23"/>
      <c r="X119" s="23"/>
      <c r="Y119" s="26"/>
      <c r="Z119" s="26"/>
      <c r="AB119" s="20"/>
    </row>
    <row r="120" spans="1:28">
      <c r="A120" s="91">
        <f>COUNTIF(A10:G10,"24")</f>
        <v>0</v>
      </c>
      <c r="B120" s="91">
        <f>COUNTIF(A13:G13,"24")</f>
        <v>0</v>
      </c>
      <c r="C120" s="91">
        <f>COUNTIF(A16:G16,"24")</f>
        <v>0</v>
      </c>
      <c r="D120" s="91">
        <f>COUNTIF(A19:G19,"24")</f>
        <v>0</v>
      </c>
      <c r="E120" s="91">
        <f>COUNTIF(A22:G22,"24")</f>
        <v>0</v>
      </c>
      <c r="F120" s="91">
        <f>COUNTIF(A25:G25,"24")</f>
        <v>0</v>
      </c>
      <c r="G120" s="91">
        <f>COUNTIF(A28:G28,"24")</f>
        <v>0</v>
      </c>
      <c r="H120" s="91">
        <f>COUNTIF(A31:G31,"24")</f>
        <v>0</v>
      </c>
      <c r="I120" s="91">
        <f>COUNTIF(A34:G34,"24")</f>
        <v>0</v>
      </c>
      <c r="J120" s="91">
        <f>COUNTIF(A37:G37,"24")</f>
        <v>0</v>
      </c>
      <c r="K120" s="91"/>
      <c r="L120" s="91"/>
      <c r="M120" s="91"/>
      <c r="N120" s="91"/>
      <c r="O120" s="204">
        <f>SUM(A120:N120)</f>
        <v>0</v>
      </c>
      <c r="P120" s="206">
        <f>O120/60</f>
        <v>0</v>
      </c>
      <c r="Q120" s="91"/>
      <c r="R120" s="23"/>
      <c r="S120" s="23"/>
      <c r="T120" s="23"/>
      <c r="U120" s="23"/>
      <c r="V120" s="23"/>
      <c r="W120" s="23"/>
      <c r="X120" s="23"/>
      <c r="Y120" s="25"/>
      <c r="Z120" s="27"/>
      <c r="AB120" s="20"/>
    </row>
    <row r="121" spans="1:28" ht="25.5">
      <c r="A121" s="91" t="s">
        <v>0</v>
      </c>
      <c r="B121" s="91"/>
      <c r="C121" s="91"/>
      <c r="D121" s="91"/>
      <c r="E121" s="91"/>
      <c r="F121" s="91"/>
      <c r="G121" s="91"/>
      <c r="H121" s="91"/>
      <c r="I121" s="91"/>
      <c r="J121" s="91"/>
      <c r="K121" s="91"/>
      <c r="L121" s="91"/>
      <c r="M121" s="91"/>
      <c r="N121" s="91"/>
      <c r="O121" s="205" t="s">
        <v>97</v>
      </c>
      <c r="P121" s="205">
        <v>25</v>
      </c>
      <c r="Q121" s="91"/>
      <c r="R121" s="23"/>
      <c r="S121" s="23"/>
      <c r="T121" s="23"/>
      <c r="U121" s="23"/>
      <c r="V121" s="23"/>
      <c r="W121" s="23"/>
      <c r="X121" s="23"/>
      <c r="Y121" s="26"/>
      <c r="Z121" s="26"/>
      <c r="AB121" s="20"/>
    </row>
    <row r="122" spans="1:28">
      <c r="A122" s="91">
        <f>COUNTIF(A10:G10,"25")</f>
        <v>0</v>
      </c>
      <c r="B122" s="91">
        <f>COUNTIF(A13:G13,"25")</f>
        <v>0</v>
      </c>
      <c r="C122" s="91">
        <f>COUNTIF(A16:G16,"25")</f>
        <v>0</v>
      </c>
      <c r="D122" s="91">
        <f>COUNTIF(A19:G19,"25")</f>
        <v>0</v>
      </c>
      <c r="E122" s="91">
        <f>COUNTIF(A22:G22,"25")</f>
        <v>0</v>
      </c>
      <c r="F122" s="91">
        <f>COUNTIF(A25:G25,"25")</f>
        <v>0</v>
      </c>
      <c r="G122" s="91">
        <f>COUNTIF(A28:G28,"25")</f>
        <v>0</v>
      </c>
      <c r="H122" s="91">
        <f>COUNTIF(A31:G31,"25")</f>
        <v>0</v>
      </c>
      <c r="I122" s="91">
        <f>COUNTIF(A34:G34,"25")</f>
        <v>0</v>
      </c>
      <c r="J122" s="91">
        <f>COUNTIF(A37:G37,"25")</f>
        <v>0</v>
      </c>
      <c r="K122" s="91"/>
      <c r="L122" s="91"/>
      <c r="M122" s="91"/>
      <c r="N122" s="91"/>
      <c r="O122" s="204">
        <f>SUM(A122:N122)</f>
        <v>0</v>
      </c>
      <c r="P122" s="206">
        <f>O122/60</f>
        <v>0</v>
      </c>
      <c r="Q122" s="91"/>
      <c r="R122" s="23"/>
      <c r="S122" s="23"/>
      <c r="T122" s="23"/>
      <c r="U122" s="23"/>
      <c r="V122" s="23"/>
      <c r="W122" s="23"/>
      <c r="X122" s="23"/>
      <c r="Y122" s="25"/>
      <c r="Z122" s="27"/>
      <c r="AB122" s="20"/>
    </row>
    <row r="123" spans="1:28" ht="25.5">
      <c r="A123" s="91" t="s">
        <v>1</v>
      </c>
      <c r="B123" s="91"/>
      <c r="C123" s="91"/>
      <c r="D123" s="91"/>
      <c r="E123" s="91"/>
      <c r="F123" s="91"/>
      <c r="G123" s="91"/>
      <c r="H123" s="91"/>
      <c r="I123" s="91"/>
      <c r="J123" s="91"/>
      <c r="K123" s="91"/>
      <c r="L123" s="91"/>
      <c r="M123" s="91"/>
      <c r="N123" s="91"/>
      <c r="O123" s="205" t="s">
        <v>98</v>
      </c>
      <c r="P123" s="205">
        <v>26</v>
      </c>
      <c r="Q123" s="91"/>
      <c r="R123" s="23"/>
      <c r="S123" s="23"/>
      <c r="T123" s="23"/>
      <c r="U123" s="23"/>
      <c r="V123" s="23"/>
      <c r="W123" s="23"/>
      <c r="X123" s="23"/>
      <c r="Y123" s="26"/>
      <c r="Z123" s="26"/>
      <c r="AB123" s="20"/>
    </row>
    <row r="124" spans="1:28">
      <c r="A124" s="91">
        <f>COUNTIF(A10:G10,"26")</f>
        <v>0</v>
      </c>
      <c r="B124" s="91">
        <f>COUNTIF(A13:G13,"26")</f>
        <v>0</v>
      </c>
      <c r="C124" s="91">
        <f>COUNTIF(A16:G16,"26")</f>
        <v>0</v>
      </c>
      <c r="D124" s="91">
        <f>COUNTIF(A19:G19,"26")</f>
        <v>0</v>
      </c>
      <c r="E124" s="91">
        <f>COUNTIF(A22:G22,"26")</f>
        <v>0</v>
      </c>
      <c r="F124" s="91">
        <f>COUNTIF(A25:G25,"26")</f>
        <v>0</v>
      </c>
      <c r="G124" s="91">
        <f>COUNTIF(A28:G28,"26")</f>
        <v>0</v>
      </c>
      <c r="H124" s="91">
        <f>COUNTIF(A31:G31,"26")</f>
        <v>0</v>
      </c>
      <c r="I124" s="91">
        <f>COUNTIF(A34:G34,"26")</f>
        <v>0</v>
      </c>
      <c r="J124" s="91">
        <f>COUNTIF(A37:G37,"26")</f>
        <v>0</v>
      </c>
      <c r="K124" s="91"/>
      <c r="L124" s="91"/>
      <c r="M124" s="91"/>
      <c r="N124" s="91"/>
      <c r="O124" s="204">
        <f>SUM(A124:N124)</f>
        <v>0</v>
      </c>
      <c r="P124" s="206">
        <f>O124/60</f>
        <v>0</v>
      </c>
      <c r="Q124" s="91"/>
      <c r="R124" s="23"/>
      <c r="S124" s="23"/>
      <c r="T124" s="23"/>
      <c r="U124" s="23"/>
      <c r="V124" s="23"/>
      <c r="W124" s="23"/>
      <c r="X124" s="23"/>
      <c r="Y124" s="25"/>
      <c r="Z124" s="27"/>
      <c r="AB124" s="20"/>
    </row>
    <row r="125" spans="1:28" ht="25.5">
      <c r="A125" s="91" t="s">
        <v>2</v>
      </c>
      <c r="B125" s="91"/>
      <c r="C125" s="91"/>
      <c r="D125" s="91"/>
      <c r="E125" s="91"/>
      <c r="F125" s="91"/>
      <c r="G125" s="91"/>
      <c r="H125" s="91"/>
      <c r="I125" s="91"/>
      <c r="J125" s="91"/>
      <c r="K125" s="91"/>
      <c r="L125" s="91"/>
      <c r="M125" s="91"/>
      <c r="N125" s="91"/>
      <c r="O125" s="205" t="s">
        <v>99</v>
      </c>
      <c r="P125" s="205">
        <v>27</v>
      </c>
      <c r="Q125" s="91"/>
      <c r="R125" s="23"/>
      <c r="S125" s="23"/>
      <c r="T125" s="23"/>
      <c r="U125" s="23"/>
      <c r="V125" s="23"/>
      <c r="W125" s="23"/>
      <c r="X125" s="23"/>
      <c r="Y125" s="26"/>
      <c r="Z125" s="26"/>
      <c r="AB125" s="20"/>
    </row>
    <row r="126" spans="1:28">
      <c r="A126" s="91">
        <f>COUNTIF(A10:G10,"27")</f>
        <v>0</v>
      </c>
      <c r="B126" s="91">
        <f>COUNTIF(A13:G13,"27")</f>
        <v>0</v>
      </c>
      <c r="C126" s="91">
        <f>COUNTIF(A16:G16,"27")</f>
        <v>0</v>
      </c>
      <c r="D126" s="91">
        <f>COUNTIF(A19:G19,"27")</f>
        <v>0</v>
      </c>
      <c r="E126" s="91">
        <f>COUNTIF(A22:G22,"27")</f>
        <v>0</v>
      </c>
      <c r="F126" s="91">
        <f>COUNTIF(A25:G25,"27")</f>
        <v>0</v>
      </c>
      <c r="G126" s="91">
        <f>COUNTIF(A28:G28,"27")</f>
        <v>0</v>
      </c>
      <c r="H126" s="91">
        <f>COUNTIF(A31:G31,"27")</f>
        <v>0</v>
      </c>
      <c r="I126" s="91">
        <f>COUNTIF(A34:G34,"27")</f>
        <v>0</v>
      </c>
      <c r="J126" s="91">
        <f>COUNTIF(A37:G37,"27")</f>
        <v>0</v>
      </c>
      <c r="K126" s="91"/>
      <c r="L126" s="91"/>
      <c r="M126" s="91"/>
      <c r="N126" s="91"/>
      <c r="O126" s="204">
        <f>SUM(A126:N126)</f>
        <v>0</v>
      </c>
      <c r="P126" s="206">
        <f>O126/60</f>
        <v>0</v>
      </c>
      <c r="Q126" s="91"/>
      <c r="R126" s="23"/>
      <c r="S126" s="23"/>
      <c r="T126" s="23"/>
      <c r="U126" s="23"/>
      <c r="V126" s="23"/>
      <c r="W126" s="23"/>
      <c r="X126" s="23"/>
      <c r="Y126" s="25"/>
      <c r="Z126" s="27"/>
      <c r="AB126" s="20"/>
    </row>
    <row r="127" spans="1:28" ht="25.5">
      <c r="A127" s="91" t="s">
        <v>3</v>
      </c>
      <c r="B127" s="91"/>
      <c r="C127" s="91"/>
      <c r="D127" s="91"/>
      <c r="E127" s="91"/>
      <c r="F127" s="91"/>
      <c r="G127" s="91"/>
      <c r="H127" s="91"/>
      <c r="I127" s="91"/>
      <c r="J127" s="91"/>
      <c r="K127" s="91"/>
      <c r="L127" s="91"/>
      <c r="M127" s="91"/>
      <c r="N127" s="91"/>
      <c r="O127" s="205" t="s">
        <v>100</v>
      </c>
      <c r="P127" s="205">
        <v>28</v>
      </c>
      <c r="Q127" s="91"/>
      <c r="R127" s="23"/>
      <c r="S127" s="23"/>
      <c r="T127" s="23"/>
      <c r="U127" s="23"/>
      <c r="V127" s="23"/>
      <c r="W127" s="23"/>
      <c r="X127" s="23"/>
      <c r="Y127" s="26"/>
      <c r="Z127" s="26"/>
      <c r="AB127" s="20"/>
    </row>
    <row r="128" spans="1:28">
      <c r="A128" s="91">
        <f>COUNTIF(A10:G10,"28")</f>
        <v>0</v>
      </c>
      <c r="B128" s="91">
        <f>COUNTIF(A13:G13,"28")</f>
        <v>0</v>
      </c>
      <c r="C128" s="91">
        <f>COUNTIF(A16:G16,"28")</f>
        <v>0</v>
      </c>
      <c r="D128" s="91">
        <f>COUNTIF(A19:G19,"28")</f>
        <v>0</v>
      </c>
      <c r="E128" s="91">
        <f>COUNTIF(A22:G22,"28")</f>
        <v>0</v>
      </c>
      <c r="F128" s="91">
        <f>COUNTIF(A25:G25,"28")</f>
        <v>0</v>
      </c>
      <c r="G128" s="91">
        <f>COUNTIF(A28:G28,"28")</f>
        <v>0</v>
      </c>
      <c r="H128" s="91">
        <f>COUNTIF(A31:G31,"28")</f>
        <v>0</v>
      </c>
      <c r="I128" s="91">
        <f>COUNTIF(A34:G34,"28")</f>
        <v>0</v>
      </c>
      <c r="J128" s="91">
        <f>COUNTIF(A37:G37,"28")</f>
        <v>0</v>
      </c>
      <c r="K128" s="91"/>
      <c r="L128" s="91"/>
      <c r="M128" s="91"/>
      <c r="N128" s="91"/>
      <c r="O128" s="204">
        <f>SUM(A128:N128)</f>
        <v>0</v>
      </c>
      <c r="P128" s="206">
        <f>O128/60</f>
        <v>0</v>
      </c>
      <c r="Q128" s="91"/>
      <c r="R128" s="23"/>
      <c r="S128" s="23"/>
      <c r="T128" s="23"/>
      <c r="U128" s="23"/>
      <c r="V128" s="23"/>
      <c r="W128" s="23"/>
      <c r="X128" s="23"/>
      <c r="Y128" s="25"/>
      <c r="Z128" s="27"/>
      <c r="AB128" s="20"/>
    </row>
    <row r="129" spans="1:28" ht="25.5">
      <c r="A129" s="91" t="s">
        <v>4</v>
      </c>
      <c r="B129" s="91"/>
      <c r="C129" s="91"/>
      <c r="D129" s="91"/>
      <c r="E129" s="91"/>
      <c r="F129" s="91"/>
      <c r="G129" s="91"/>
      <c r="H129" s="91"/>
      <c r="I129" s="91"/>
      <c r="J129" s="91"/>
      <c r="K129" s="91"/>
      <c r="L129" s="91"/>
      <c r="M129" s="91"/>
      <c r="N129" s="91"/>
      <c r="O129" s="205" t="s">
        <v>101</v>
      </c>
      <c r="P129" s="205">
        <v>29</v>
      </c>
      <c r="Q129" s="91"/>
      <c r="R129" s="23"/>
      <c r="S129" s="23"/>
      <c r="T129" s="23"/>
      <c r="U129" s="23"/>
      <c r="V129" s="23"/>
      <c r="W129" s="23"/>
      <c r="X129" s="23"/>
      <c r="Y129" s="26"/>
      <c r="Z129" s="26"/>
      <c r="AB129" s="20"/>
    </row>
    <row r="130" spans="1:28">
      <c r="A130" s="91">
        <f>COUNTIF(A10:G10,"29")</f>
        <v>0</v>
      </c>
      <c r="B130" s="91">
        <f>COUNTIF(A13:G13,"29")</f>
        <v>0</v>
      </c>
      <c r="C130" s="91">
        <f>COUNTIF(A16:G16,"29")</f>
        <v>0</v>
      </c>
      <c r="D130" s="91">
        <f>COUNTIF(A19:G19,"29")</f>
        <v>0</v>
      </c>
      <c r="E130" s="91">
        <f>COUNTIF(A22:G22,"29")</f>
        <v>0</v>
      </c>
      <c r="F130" s="91">
        <f>COUNTIF(A25:G25,"29")</f>
        <v>0</v>
      </c>
      <c r="G130" s="91">
        <f>COUNTIF(A28:G28,"29")</f>
        <v>0</v>
      </c>
      <c r="H130" s="91">
        <f>COUNTIF(A31:G31,"29")</f>
        <v>0</v>
      </c>
      <c r="I130" s="91">
        <f>COUNTIF(A34:G34,"29")</f>
        <v>0</v>
      </c>
      <c r="J130" s="91">
        <f>COUNTIF(A37:G37,"29")</f>
        <v>0</v>
      </c>
      <c r="K130" s="91"/>
      <c r="L130" s="91"/>
      <c r="M130" s="91"/>
      <c r="N130" s="91"/>
      <c r="O130" s="204">
        <f>SUM(A130:N130)</f>
        <v>0</v>
      </c>
      <c r="P130" s="206">
        <f>O130/60</f>
        <v>0</v>
      </c>
      <c r="Q130" s="91"/>
      <c r="R130" s="23"/>
      <c r="S130" s="23"/>
      <c r="T130" s="23"/>
      <c r="U130" s="23"/>
      <c r="V130" s="23"/>
      <c r="W130" s="23"/>
      <c r="X130" s="23"/>
      <c r="Y130" s="25"/>
      <c r="Z130" s="27"/>
      <c r="AB130" s="20"/>
    </row>
    <row r="131" spans="1:28" ht="25.5">
      <c r="A131" s="91" t="s">
        <v>5</v>
      </c>
      <c r="B131" s="91"/>
      <c r="C131" s="91"/>
      <c r="D131" s="91"/>
      <c r="E131" s="91"/>
      <c r="F131" s="91"/>
      <c r="G131" s="91"/>
      <c r="H131" s="91"/>
      <c r="I131" s="91"/>
      <c r="J131" s="91"/>
      <c r="K131" s="91"/>
      <c r="L131" s="91"/>
      <c r="M131" s="91"/>
      <c r="N131" s="91"/>
      <c r="O131" s="205" t="s">
        <v>57</v>
      </c>
      <c r="P131" s="205">
        <v>30</v>
      </c>
      <c r="Q131" s="91"/>
      <c r="R131" s="23"/>
      <c r="S131" s="23"/>
      <c r="T131" s="23"/>
      <c r="U131" s="23"/>
      <c r="V131" s="23"/>
      <c r="W131" s="23"/>
      <c r="X131" s="23"/>
      <c r="Y131" s="26"/>
      <c r="Z131" s="26"/>
      <c r="AB131" s="20"/>
    </row>
    <row r="132" spans="1:28">
      <c r="A132" s="91">
        <f>COUNTIF(A10:G10,"30")</f>
        <v>0</v>
      </c>
      <c r="B132" s="91">
        <f>COUNTIF(A13:G13,"30")</f>
        <v>0</v>
      </c>
      <c r="C132" s="91">
        <f>COUNTIF(A16:G16,"30")</f>
        <v>0</v>
      </c>
      <c r="D132" s="91">
        <f>COUNTIF(A19:G19,"30")</f>
        <v>0</v>
      </c>
      <c r="E132" s="91">
        <f>COUNTIF(A22:G22,"30")</f>
        <v>0</v>
      </c>
      <c r="F132" s="91">
        <f>COUNTIF(A25:G25,"30")</f>
        <v>0</v>
      </c>
      <c r="G132" s="91">
        <f>COUNTIF(A28:G28,"30")</f>
        <v>0</v>
      </c>
      <c r="H132" s="91">
        <f>COUNTIF(A31:G31,"30")</f>
        <v>0</v>
      </c>
      <c r="I132" s="91">
        <f>COUNTIF(A34:G34,"30")</f>
        <v>0</v>
      </c>
      <c r="J132" s="91">
        <f>COUNTIF(A37:G37,"30")</f>
        <v>0</v>
      </c>
      <c r="K132" s="91"/>
      <c r="L132" s="91"/>
      <c r="M132" s="91"/>
      <c r="N132" s="91"/>
      <c r="O132" s="204">
        <f>SUM(A132:N132)</f>
        <v>0</v>
      </c>
      <c r="P132" s="206">
        <f>O132/60</f>
        <v>0</v>
      </c>
      <c r="Q132" s="91"/>
      <c r="R132" s="23"/>
      <c r="S132" s="23"/>
      <c r="T132" s="23"/>
      <c r="U132" s="23"/>
      <c r="V132" s="23"/>
      <c r="W132" s="23"/>
      <c r="X132" s="23"/>
      <c r="Y132" s="25"/>
      <c r="Z132" s="27"/>
      <c r="AB132" s="20"/>
    </row>
    <row r="133" spans="1:28" ht="25.5">
      <c r="A133" s="91" t="s">
        <v>6</v>
      </c>
      <c r="B133" s="91"/>
      <c r="C133" s="91"/>
      <c r="D133" s="91"/>
      <c r="E133" s="91"/>
      <c r="F133" s="91"/>
      <c r="G133" s="91"/>
      <c r="H133" s="91"/>
      <c r="I133" s="91"/>
      <c r="J133" s="91"/>
      <c r="K133" s="91"/>
      <c r="L133" s="91"/>
      <c r="M133" s="91"/>
      <c r="N133" s="91"/>
      <c r="O133" s="205" t="s">
        <v>58</v>
      </c>
      <c r="P133" s="205">
        <v>31</v>
      </c>
      <c r="Q133" s="91"/>
      <c r="R133" s="23"/>
      <c r="S133" s="23"/>
      <c r="T133" s="23"/>
      <c r="U133" s="23"/>
      <c r="V133" s="23"/>
      <c r="W133" s="23"/>
      <c r="X133" s="23"/>
      <c r="Y133" s="26"/>
      <c r="Z133" s="26"/>
      <c r="AB133" s="20"/>
    </row>
    <row r="134" spans="1:28">
      <c r="A134" s="91">
        <f>COUNTIF(A10:G10,"31")</f>
        <v>0</v>
      </c>
      <c r="B134" s="91">
        <f>COUNTIF(A13:G13,"31")</f>
        <v>0</v>
      </c>
      <c r="C134" s="91">
        <f>COUNTIF(A16:G16,"31")</f>
        <v>0</v>
      </c>
      <c r="D134" s="91">
        <f>COUNTIF(A19:G19,"31")</f>
        <v>0</v>
      </c>
      <c r="E134" s="91">
        <f>COUNTIF(A22:G22,"31")</f>
        <v>0</v>
      </c>
      <c r="F134" s="91">
        <f>COUNTIF(A25:G25,"31")</f>
        <v>0</v>
      </c>
      <c r="G134" s="91">
        <f>COUNTIF(A28:G28,"31")</f>
        <v>0</v>
      </c>
      <c r="H134" s="91">
        <f>COUNTIF(A31:G31,"31")</f>
        <v>0</v>
      </c>
      <c r="I134" s="91">
        <f>COUNTIF(A34:G34,"31")</f>
        <v>0</v>
      </c>
      <c r="J134" s="91">
        <f>COUNTIF(A37:G37,"31")</f>
        <v>0</v>
      </c>
      <c r="K134" s="91"/>
      <c r="L134" s="91"/>
      <c r="M134" s="91"/>
      <c r="N134" s="91"/>
      <c r="O134" s="204">
        <f>SUM(A134:N134)</f>
        <v>0</v>
      </c>
      <c r="P134" s="206">
        <f>O134/60</f>
        <v>0</v>
      </c>
      <c r="Q134" s="91"/>
      <c r="R134" s="23"/>
      <c r="S134" s="23"/>
      <c r="T134" s="23"/>
      <c r="U134" s="23"/>
      <c r="V134" s="23"/>
      <c r="W134" s="23"/>
      <c r="X134" s="23"/>
      <c r="Y134" s="25"/>
      <c r="Z134" s="27"/>
      <c r="AB134" s="20"/>
    </row>
    <row r="135" spans="1:28" ht="25.5">
      <c r="A135" s="91" t="s">
        <v>7</v>
      </c>
      <c r="B135" s="91"/>
      <c r="C135" s="91"/>
      <c r="D135" s="91"/>
      <c r="E135" s="91"/>
      <c r="F135" s="91"/>
      <c r="G135" s="91"/>
      <c r="H135" s="91"/>
      <c r="I135" s="91"/>
      <c r="J135" s="91"/>
      <c r="K135" s="91"/>
      <c r="L135" s="91"/>
      <c r="M135" s="91"/>
      <c r="N135" s="91"/>
      <c r="O135" s="205" t="s">
        <v>59</v>
      </c>
      <c r="P135" s="205">
        <v>32</v>
      </c>
      <c r="Q135" s="91"/>
      <c r="R135" s="23"/>
      <c r="S135" s="23"/>
      <c r="T135" s="23"/>
      <c r="U135" s="23"/>
      <c r="V135" s="23"/>
      <c r="W135" s="23"/>
      <c r="X135" s="23"/>
      <c r="Y135" s="26"/>
      <c r="Z135" s="26"/>
      <c r="AB135" s="20"/>
    </row>
    <row r="136" spans="1:28">
      <c r="A136" s="91">
        <f>COUNTIF(A10:G10,"32")</f>
        <v>0</v>
      </c>
      <c r="B136" s="91">
        <f>COUNTIF(A13:G13,"32")</f>
        <v>0</v>
      </c>
      <c r="C136" s="91">
        <f>COUNTIF(A16:G16,"32")</f>
        <v>0</v>
      </c>
      <c r="D136" s="91">
        <f>COUNTIF(A19:G19,"32")</f>
        <v>0</v>
      </c>
      <c r="E136" s="91">
        <f>COUNTIF(A22:G22,"32")</f>
        <v>0</v>
      </c>
      <c r="F136" s="91">
        <f>COUNTIF(A25:G25,"32")</f>
        <v>0</v>
      </c>
      <c r="G136" s="91">
        <f>COUNTIF(A28:G28,"32")</f>
        <v>0</v>
      </c>
      <c r="H136" s="91">
        <f>COUNTIF(A31:G31,"32")</f>
        <v>0</v>
      </c>
      <c r="I136" s="91">
        <f>COUNTIF(A34:G34,"32")</f>
        <v>0</v>
      </c>
      <c r="J136" s="91">
        <f>COUNTIF(A37:G37,"32")</f>
        <v>0</v>
      </c>
      <c r="K136" s="91"/>
      <c r="L136" s="91"/>
      <c r="M136" s="91"/>
      <c r="N136" s="91"/>
      <c r="O136" s="204">
        <f>SUM(A136:N136)</f>
        <v>0</v>
      </c>
      <c r="P136" s="206">
        <f>O136/60</f>
        <v>0</v>
      </c>
      <c r="Q136" s="91"/>
      <c r="R136" s="23"/>
      <c r="S136" s="23"/>
      <c r="T136" s="23"/>
      <c r="U136" s="23"/>
      <c r="V136" s="23"/>
      <c r="W136" s="23"/>
      <c r="X136" s="23"/>
      <c r="Y136" s="25"/>
      <c r="Z136" s="27"/>
      <c r="AB136" s="20"/>
    </row>
    <row r="137" spans="1:28" ht="25.5">
      <c r="A137" s="91" t="s">
        <v>8</v>
      </c>
      <c r="B137" s="91"/>
      <c r="C137" s="91"/>
      <c r="D137" s="91"/>
      <c r="E137" s="91"/>
      <c r="F137" s="91"/>
      <c r="G137" s="91"/>
      <c r="H137" s="91"/>
      <c r="I137" s="91"/>
      <c r="J137" s="91"/>
      <c r="K137" s="91"/>
      <c r="L137" s="91"/>
      <c r="M137" s="91"/>
      <c r="N137" s="91"/>
      <c r="O137" s="205" t="s">
        <v>60</v>
      </c>
      <c r="P137" s="205">
        <v>33</v>
      </c>
      <c r="Q137" s="91"/>
      <c r="R137" s="23"/>
      <c r="S137" s="23"/>
      <c r="T137" s="23"/>
      <c r="U137" s="23"/>
      <c r="V137" s="23"/>
      <c r="W137" s="23"/>
      <c r="X137" s="23"/>
      <c r="Y137" s="26"/>
      <c r="Z137" s="26"/>
      <c r="AB137" s="20"/>
    </row>
    <row r="138" spans="1:28">
      <c r="A138" s="91">
        <f>COUNTIF(A10:G10,"33")</f>
        <v>0</v>
      </c>
      <c r="B138" s="91">
        <f>COUNTIF(A13:G13,"33")</f>
        <v>0</v>
      </c>
      <c r="C138" s="91">
        <f>COUNTIF(A16:G16,"33")</f>
        <v>0</v>
      </c>
      <c r="D138" s="91">
        <f>COUNTIF(A19:G19,"33")</f>
        <v>0</v>
      </c>
      <c r="E138" s="91">
        <f>COUNTIF(A22:G22,"33")</f>
        <v>0</v>
      </c>
      <c r="F138" s="91">
        <f>COUNTIF(A25:G25,"33")</f>
        <v>0</v>
      </c>
      <c r="G138" s="91">
        <f>COUNTIF(A28:G28,"33")</f>
        <v>0</v>
      </c>
      <c r="H138" s="91">
        <f>COUNTIF(A31:G31,"33")</f>
        <v>0</v>
      </c>
      <c r="I138" s="91">
        <f>COUNTIF(A34:G34,"33")</f>
        <v>0</v>
      </c>
      <c r="J138" s="91">
        <f>COUNTIF(A37:G37,"33")</f>
        <v>0</v>
      </c>
      <c r="K138" s="91"/>
      <c r="L138" s="91"/>
      <c r="M138" s="91"/>
      <c r="N138" s="91"/>
      <c r="O138" s="204">
        <f>SUM(A138:N138)</f>
        <v>0</v>
      </c>
      <c r="P138" s="206">
        <f>O138/60</f>
        <v>0</v>
      </c>
      <c r="Q138" s="91"/>
      <c r="R138" s="23"/>
      <c r="S138" s="23"/>
      <c r="T138" s="23"/>
      <c r="U138" s="23"/>
      <c r="V138" s="23"/>
      <c r="W138" s="23"/>
      <c r="X138" s="23"/>
      <c r="Y138" s="25"/>
      <c r="Z138" s="27"/>
      <c r="AB138" s="20"/>
    </row>
    <row r="139" spans="1:28" ht="25.5">
      <c r="A139" s="91" t="s">
        <v>9</v>
      </c>
      <c r="B139" s="91"/>
      <c r="C139" s="91"/>
      <c r="D139" s="91"/>
      <c r="E139" s="91"/>
      <c r="F139" s="91"/>
      <c r="G139" s="91"/>
      <c r="H139" s="91"/>
      <c r="I139" s="91"/>
      <c r="J139" s="91"/>
      <c r="K139" s="91"/>
      <c r="L139" s="91"/>
      <c r="M139" s="91"/>
      <c r="N139" s="91"/>
      <c r="O139" s="205" t="s">
        <v>61</v>
      </c>
      <c r="P139" s="205">
        <v>34</v>
      </c>
      <c r="Q139" s="91"/>
      <c r="R139" s="23"/>
      <c r="S139" s="23"/>
      <c r="T139" s="23"/>
      <c r="U139" s="23"/>
      <c r="V139" s="23"/>
      <c r="W139" s="23"/>
      <c r="X139" s="23"/>
      <c r="Y139" s="26"/>
      <c r="Z139" s="26"/>
      <c r="AB139" s="20"/>
    </row>
    <row r="140" spans="1:28">
      <c r="A140" s="91">
        <f>COUNTIF(A10:G10,"34")</f>
        <v>0</v>
      </c>
      <c r="B140" s="91">
        <f>COUNTIF(A13:G13,"34")</f>
        <v>0</v>
      </c>
      <c r="C140" s="91">
        <f>COUNTIF(A16:G16,"34")</f>
        <v>0</v>
      </c>
      <c r="D140" s="91">
        <f>COUNTIF(A19:G19,"34")</f>
        <v>0</v>
      </c>
      <c r="E140" s="91">
        <f>COUNTIF(A22:G22,"34")</f>
        <v>0</v>
      </c>
      <c r="F140" s="91">
        <f>COUNTIF(A25:G25,"34")</f>
        <v>0</v>
      </c>
      <c r="G140" s="91">
        <f>COUNTIF(A28:G28,"34")</f>
        <v>0</v>
      </c>
      <c r="H140" s="91">
        <f>COUNTIF(A31:G31,"34")</f>
        <v>0</v>
      </c>
      <c r="I140" s="91">
        <f>COUNTIF(A34:G34,"34")</f>
        <v>0</v>
      </c>
      <c r="J140" s="91">
        <f>COUNTIF(A37:G37,"34")</f>
        <v>0</v>
      </c>
      <c r="K140" s="91"/>
      <c r="L140" s="91"/>
      <c r="M140" s="91"/>
      <c r="N140" s="91"/>
      <c r="O140" s="204">
        <f>SUM(A140:N140)</f>
        <v>0</v>
      </c>
      <c r="P140" s="206">
        <f>O140/60</f>
        <v>0</v>
      </c>
      <c r="Q140" s="91"/>
      <c r="R140" s="23"/>
      <c r="S140" s="23"/>
      <c r="T140" s="23"/>
      <c r="U140" s="23"/>
      <c r="V140" s="23"/>
      <c r="W140" s="23"/>
      <c r="X140" s="23"/>
      <c r="Y140" s="25"/>
      <c r="Z140" s="27"/>
      <c r="AB140" s="20"/>
    </row>
    <row r="141" spans="1:28" ht="25.5">
      <c r="A141" s="208" t="s">
        <v>10</v>
      </c>
      <c r="B141" s="91"/>
      <c r="C141" s="91"/>
      <c r="D141" s="91"/>
      <c r="E141" s="91"/>
      <c r="F141" s="91"/>
      <c r="G141" s="91"/>
      <c r="H141" s="91"/>
      <c r="I141" s="91"/>
      <c r="J141" s="91"/>
      <c r="K141" s="91"/>
      <c r="L141" s="91"/>
      <c r="M141" s="91"/>
      <c r="N141" s="91"/>
      <c r="O141" s="205" t="s">
        <v>62</v>
      </c>
      <c r="P141" s="205">
        <v>35</v>
      </c>
      <c r="Q141" s="91"/>
      <c r="R141" s="23"/>
      <c r="S141" s="23"/>
      <c r="T141" s="23"/>
      <c r="U141" s="23"/>
      <c r="V141" s="23"/>
      <c r="W141" s="23"/>
      <c r="X141" s="23"/>
      <c r="Y141" s="26"/>
      <c r="Z141" s="26"/>
      <c r="AB141" s="20"/>
    </row>
    <row r="142" spans="1:28">
      <c r="A142" s="91">
        <f>COUNTIF(A10:G10,"35")</f>
        <v>0</v>
      </c>
      <c r="B142" s="91">
        <f>COUNTIF(A13:G13,"35")</f>
        <v>0</v>
      </c>
      <c r="C142" s="91">
        <f>COUNTIF(A16:G16,"35")</f>
        <v>0</v>
      </c>
      <c r="D142" s="91">
        <f>COUNTIF(A19:G19,"35")</f>
        <v>0</v>
      </c>
      <c r="E142" s="91">
        <f>COUNTIF(A22:G22,"35")</f>
        <v>0</v>
      </c>
      <c r="F142" s="91">
        <f>COUNTIF(A25:G25,"35")</f>
        <v>0</v>
      </c>
      <c r="G142" s="91">
        <f>COUNTIF(A28:G28,"35")</f>
        <v>0</v>
      </c>
      <c r="H142" s="91">
        <f>COUNTIF(A31:G31,"35")</f>
        <v>0</v>
      </c>
      <c r="I142" s="91">
        <f>COUNTIF(A34:G34,"35")</f>
        <v>0</v>
      </c>
      <c r="J142" s="91">
        <f>COUNTIF(A37:G37,"35")</f>
        <v>0</v>
      </c>
      <c r="K142" s="91"/>
      <c r="L142" s="91"/>
      <c r="M142" s="91"/>
      <c r="N142" s="91"/>
      <c r="O142" s="204">
        <f>SUM(A142:N142)</f>
        <v>0</v>
      </c>
      <c r="P142" s="206">
        <f>O142/60</f>
        <v>0</v>
      </c>
      <c r="Q142" s="91"/>
      <c r="R142" s="23"/>
      <c r="S142" s="23"/>
      <c r="T142" s="23"/>
      <c r="U142" s="23"/>
      <c r="V142" s="23"/>
      <c r="W142" s="23"/>
      <c r="X142" s="23"/>
      <c r="Y142" s="25"/>
      <c r="Z142" s="27"/>
      <c r="AB142" s="20"/>
    </row>
    <row r="143" spans="1:28" ht="25.5">
      <c r="A143" s="91" t="s">
        <v>11</v>
      </c>
      <c r="B143" s="91"/>
      <c r="C143" s="91"/>
      <c r="D143" s="91"/>
      <c r="E143" s="91"/>
      <c r="F143" s="91"/>
      <c r="G143" s="91"/>
      <c r="H143" s="91"/>
      <c r="I143" s="91"/>
      <c r="J143" s="91"/>
      <c r="K143" s="91"/>
      <c r="L143" s="91"/>
      <c r="M143" s="91"/>
      <c r="N143" s="91"/>
      <c r="O143" s="205" t="s">
        <v>63</v>
      </c>
      <c r="P143" s="205">
        <v>36</v>
      </c>
      <c r="Q143" s="91"/>
      <c r="R143" s="23"/>
      <c r="S143" s="23"/>
      <c r="T143" s="23"/>
      <c r="U143" s="23"/>
      <c r="V143" s="23"/>
      <c r="W143" s="23"/>
      <c r="X143" s="23"/>
      <c r="Y143" s="26"/>
      <c r="Z143" s="26"/>
      <c r="AB143" s="20"/>
    </row>
    <row r="144" spans="1:28">
      <c r="A144" s="91">
        <f>COUNTIF(A10:G10,"36")</f>
        <v>0</v>
      </c>
      <c r="B144" s="91">
        <f>COUNTIF(A13:G13,"36")</f>
        <v>0</v>
      </c>
      <c r="C144" s="91">
        <f>COUNTIF(A16:G16,"36")</f>
        <v>0</v>
      </c>
      <c r="D144" s="91">
        <f>COUNTIF(A19:G19,"36")</f>
        <v>0</v>
      </c>
      <c r="E144" s="91">
        <f>COUNTIF(A22:G22,"36")</f>
        <v>0</v>
      </c>
      <c r="F144" s="91">
        <f>COUNTIF(A25:G25,"36")</f>
        <v>0</v>
      </c>
      <c r="G144" s="91">
        <f>COUNTIF(A28:G28,"36")</f>
        <v>0</v>
      </c>
      <c r="H144" s="91">
        <f>COUNTIF(A31:G31,"36")</f>
        <v>0</v>
      </c>
      <c r="I144" s="91">
        <f>COUNTIF(A34:G34,"36")</f>
        <v>0</v>
      </c>
      <c r="J144" s="91">
        <f>COUNTIF(A37:G37,"36")</f>
        <v>0</v>
      </c>
      <c r="K144" s="91"/>
      <c r="L144" s="91"/>
      <c r="M144" s="91"/>
      <c r="N144" s="91"/>
      <c r="O144" s="204">
        <f>SUM(A144:N144)</f>
        <v>0</v>
      </c>
      <c r="P144" s="206">
        <f>O144/60</f>
        <v>0</v>
      </c>
      <c r="Q144" s="91"/>
      <c r="R144" s="23"/>
      <c r="S144" s="23"/>
      <c r="T144" s="23"/>
      <c r="U144" s="23"/>
      <c r="V144" s="23"/>
      <c r="W144" s="23"/>
      <c r="X144" s="23"/>
      <c r="Y144" s="25"/>
      <c r="Z144" s="27"/>
      <c r="AB144" s="20"/>
    </row>
    <row r="145" spans="1:28" ht="25.5">
      <c r="A145" s="91" t="s">
        <v>16</v>
      </c>
      <c r="B145" s="91"/>
      <c r="C145" s="91"/>
      <c r="D145" s="91"/>
      <c r="E145" s="91"/>
      <c r="F145" s="91"/>
      <c r="G145" s="91"/>
      <c r="H145" s="91"/>
      <c r="I145" s="91"/>
      <c r="J145" s="91"/>
      <c r="K145" s="91"/>
      <c r="L145" s="91"/>
      <c r="M145" s="91"/>
      <c r="N145" s="91"/>
      <c r="O145" s="205" t="s">
        <v>64</v>
      </c>
      <c r="P145" s="205">
        <v>37</v>
      </c>
      <c r="Q145" s="91"/>
      <c r="R145" s="23"/>
      <c r="S145" s="23"/>
      <c r="T145" s="23"/>
      <c r="U145" s="23"/>
      <c r="V145" s="23"/>
      <c r="W145" s="23"/>
      <c r="X145" s="23"/>
      <c r="Y145" s="26"/>
      <c r="Z145" s="26"/>
      <c r="AB145" s="20"/>
    </row>
    <row r="146" spans="1:28">
      <c r="A146" s="91">
        <f>COUNTIF(A10:G10,"37")</f>
        <v>0</v>
      </c>
      <c r="B146" s="91">
        <f>COUNTIF(A13:G13,"37")</f>
        <v>0</v>
      </c>
      <c r="C146" s="91">
        <f>COUNTIF(A16:G16,"37")</f>
        <v>0</v>
      </c>
      <c r="D146" s="91">
        <f>COUNTIF(A19:G19,"37")</f>
        <v>0</v>
      </c>
      <c r="E146" s="91">
        <f>COUNTIF(A22:G22,"37")</f>
        <v>0</v>
      </c>
      <c r="F146" s="91">
        <f>COUNTIF(A25:G25,"37")</f>
        <v>0</v>
      </c>
      <c r="G146" s="91">
        <f>COUNTIF(A28:G28,"37")</f>
        <v>0</v>
      </c>
      <c r="H146" s="91">
        <f>COUNTIF(A31:G31,"37")</f>
        <v>0</v>
      </c>
      <c r="I146" s="91">
        <f>COUNTIF(A34:G34,"37")</f>
        <v>0</v>
      </c>
      <c r="J146" s="91">
        <f>COUNTIF(A37:G37,"37")</f>
        <v>0</v>
      </c>
      <c r="K146" s="91"/>
      <c r="L146" s="91"/>
      <c r="M146" s="91"/>
      <c r="N146" s="91"/>
      <c r="O146" s="204">
        <f>SUM(A146:N146)</f>
        <v>0</v>
      </c>
      <c r="P146" s="206">
        <f>O146/60</f>
        <v>0</v>
      </c>
      <c r="Q146" s="91"/>
      <c r="R146" s="23"/>
      <c r="S146" s="23"/>
      <c r="T146" s="23"/>
      <c r="U146" s="23"/>
      <c r="V146" s="23"/>
      <c r="W146" s="23"/>
      <c r="X146" s="23"/>
      <c r="Y146" s="25"/>
      <c r="Z146" s="27"/>
      <c r="AB146" s="20"/>
    </row>
    <row r="147" spans="1:28" ht="25.5">
      <c r="A147" s="91" t="s">
        <v>17</v>
      </c>
      <c r="B147" s="91"/>
      <c r="C147" s="91"/>
      <c r="D147" s="91"/>
      <c r="E147" s="91"/>
      <c r="F147" s="91"/>
      <c r="G147" s="91"/>
      <c r="H147" s="91"/>
      <c r="I147" s="91"/>
      <c r="J147" s="91"/>
      <c r="K147" s="91"/>
      <c r="L147" s="91"/>
      <c r="M147" s="91"/>
      <c r="N147" s="91"/>
      <c r="O147" s="205" t="s">
        <v>65</v>
      </c>
      <c r="P147" s="205">
        <v>38</v>
      </c>
      <c r="Q147" s="91"/>
      <c r="R147" s="23"/>
      <c r="S147" s="23"/>
      <c r="T147" s="23"/>
      <c r="U147" s="23"/>
      <c r="V147" s="23"/>
      <c r="W147" s="23"/>
      <c r="X147" s="23"/>
      <c r="Y147" s="26"/>
      <c r="Z147" s="26"/>
      <c r="AB147" s="20"/>
    </row>
    <row r="148" spans="1:28">
      <c r="A148" s="91">
        <f>COUNTIF(A10:G10,"38")</f>
        <v>0</v>
      </c>
      <c r="B148" s="91">
        <f>COUNTIF(A13:G13,"38")</f>
        <v>0</v>
      </c>
      <c r="C148" s="91">
        <f>COUNTIF(A16:G16,"38")</f>
        <v>0</v>
      </c>
      <c r="D148" s="91">
        <f>COUNTIF(A19:G19,"38")</f>
        <v>0</v>
      </c>
      <c r="E148" s="91">
        <f>COUNTIF(A22:G22,"38")</f>
        <v>0</v>
      </c>
      <c r="F148" s="91">
        <f>COUNTIF(A25:G25,"38")</f>
        <v>0</v>
      </c>
      <c r="G148" s="91">
        <f>COUNTIF(A28:G28,"38")</f>
        <v>0</v>
      </c>
      <c r="H148" s="91">
        <f>COUNTIF(A31:G31,"38")</f>
        <v>0</v>
      </c>
      <c r="I148" s="91">
        <f>COUNTIF(A34:G34,"38")</f>
        <v>0</v>
      </c>
      <c r="J148" s="91">
        <f>COUNTIF(A37:G37,"38")</f>
        <v>0</v>
      </c>
      <c r="K148" s="91"/>
      <c r="L148" s="91"/>
      <c r="M148" s="91"/>
      <c r="N148" s="91"/>
      <c r="O148" s="204">
        <f>SUM(A148:N148)</f>
        <v>0</v>
      </c>
      <c r="P148" s="206">
        <f>O148/60</f>
        <v>0</v>
      </c>
      <c r="Q148" s="91"/>
      <c r="R148" s="23"/>
      <c r="S148" s="23"/>
      <c r="T148" s="23"/>
      <c r="U148" s="23"/>
      <c r="V148" s="23"/>
      <c r="W148" s="23"/>
      <c r="X148" s="23"/>
      <c r="Y148" s="25"/>
      <c r="Z148" s="27"/>
      <c r="AB148" s="20"/>
    </row>
    <row r="149" spans="1:28" ht="25.5">
      <c r="A149" s="208" t="s">
        <v>18</v>
      </c>
      <c r="B149" s="91"/>
      <c r="C149" s="91"/>
      <c r="D149" s="91"/>
      <c r="E149" s="91"/>
      <c r="F149" s="91"/>
      <c r="G149" s="91"/>
      <c r="H149" s="91"/>
      <c r="I149" s="91"/>
      <c r="J149" s="91"/>
      <c r="K149" s="91"/>
      <c r="L149" s="91"/>
      <c r="M149" s="91"/>
      <c r="N149" s="91"/>
      <c r="O149" s="205" t="s">
        <v>66</v>
      </c>
      <c r="P149" s="205">
        <v>39</v>
      </c>
      <c r="Q149" s="91"/>
      <c r="R149" s="23"/>
      <c r="S149" s="23"/>
      <c r="T149" s="23"/>
      <c r="U149" s="23"/>
      <c r="V149" s="23"/>
      <c r="W149" s="23"/>
      <c r="X149" s="23"/>
      <c r="Y149" s="26"/>
      <c r="Z149" s="26"/>
      <c r="AB149" s="20"/>
    </row>
    <row r="150" spans="1:28">
      <c r="A150" s="208">
        <f>COUNTIF(A10:G10,"39")</f>
        <v>0</v>
      </c>
      <c r="B150" s="91">
        <f>COUNTIF(A13:G13,"39")</f>
        <v>0</v>
      </c>
      <c r="C150" s="91">
        <f>COUNTIF(A16:G16,"39")</f>
        <v>0</v>
      </c>
      <c r="D150" s="91">
        <f>COUNTIF(A19:G19,"39")</f>
        <v>0</v>
      </c>
      <c r="E150" s="91">
        <f>COUNTIF(A22:G22,"39")</f>
        <v>0</v>
      </c>
      <c r="F150" s="91">
        <f>COUNTIF(A25:G25,"39")</f>
        <v>0</v>
      </c>
      <c r="G150" s="91">
        <f>COUNTIF(A28:G28,"39")</f>
        <v>0</v>
      </c>
      <c r="H150" s="91">
        <f>COUNTIF(A31:G31,"39")</f>
        <v>0</v>
      </c>
      <c r="I150" s="91">
        <f>COUNTIF(A34:G34,"39")</f>
        <v>0</v>
      </c>
      <c r="J150" s="91">
        <f>COUNTIF(A37:G37,"39")</f>
        <v>0</v>
      </c>
      <c r="K150" s="91"/>
      <c r="L150" s="91"/>
      <c r="M150" s="91"/>
      <c r="N150" s="91"/>
      <c r="O150" s="204">
        <f>SUM(A150:N150)</f>
        <v>0</v>
      </c>
      <c r="P150" s="206">
        <f>O150/60</f>
        <v>0</v>
      </c>
      <c r="Q150" s="91"/>
      <c r="R150" s="23"/>
      <c r="S150" s="23"/>
      <c r="T150" s="23"/>
      <c r="U150" s="23"/>
      <c r="V150" s="23"/>
      <c r="W150" s="23"/>
      <c r="X150" s="23"/>
      <c r="Y150" s="25"/>
      <c r="Z150" s="27"/>
      <c r="AB150" s="20"/>
    </row>
    <row r="151" spans="1:28" ht="25.5">
      <c r="A151" s="91" t="s">
        <v>19</v>
      </c>
      <c r="B151" s="91"/>
      <c r="C151" s="91"/>
      <c r="D151" s="91"/>
      <c r="E151" s="91"/>
      <c r="F151" s="91"/>
      <c r="G151" s="91"/>
      <c r="H151" s="91"/>
      <c r="I151" s="91"/>
      <c r="J151" s="91"/>
      <c r="K151" s="91"/>
      <c r="L151" s="91"/>
      <c r="M151" s="91"/>
      <c r="N151" s="91"/>
      <c r="O151" s="205" t="s">
        <v>12</v>
      </c>
      <c r="P151" s="205">
        <v>40</v>
      </c>
      <c r="Q151" s="91"/>
      <c r="R151" s="23"/>
      <c r="S151" s="23"/>
      <c r="T151" s="23"/>
      <c r="U151" s="23"/>
      <c r="V151" s="23"/>
      <c r="W151" s="23"/>
      <c r="X151" s="23"/>
      <c r="Y151" s="26"/>
      <c r="Z151" s="26"/>
      <c r="AB151" s="20"/>
    </row>
    <row r="152" spans="1:28">
      <c r="A152" s="208">
        <f>COUNTIF(A10:G10,"40")</f>
        <v>0</v>
      </c>
      <c r="B152" s="91">
        <f>COUNTIF(A13:G13,"40")</f>
        <v>0</v>
      </c>
      <c r="C152" s="91">
        <f>COUNTIF(A16:G16,"40")</f>
        <v>0</v>
      </c>
      <c r="D152" s="91">
        <f>COUNTIF(A19:G19,"40")</f>
        <v>0</v>
      </c>
      <c r="E152" s="91">
        <f>COUNTIF(A22:G22,"40")</f>
        <v>0</v>
      </c>
      <c r="F152" s="91">
        <f>COUNTIF(A25:G25,"40")</f>
        <v>0</v>
      </c>
      <c r="G152" s="91">
        <f>COUNTIF(A28:G28,"40")</f>
        <v>0</v>
      </c>
      <c r="H152" s="91">
        <f>COUNTIF(A31:G31,"40")</f>
        <v>0</v>
      </c>
      <c r="I152" s="91">
        <f>COUNTIF(A34:G34,"40")</f>
        <v>0</v>
      </c>
      <c r="J152" s="91">
        <f>COUNTIF(A37:G37,"40")</f>
        <v>0</v>
      </c>
      <c r="K152" s="91"/>
      <c r="L152" s="91"/>
      <c r="M152" s="91"/>
      <c r="N152" s="91"/>
      <c r="O152" s="204">
        <f>SUM(A152:N152)</f>
        <v>0</v>
      </c>
      <c r="P152" s="206">
        <f>O152/60</f>
        <v>0</v>
      </c>
      <c r="Q152" s="91"/>
      <c r="R152" s="23"/>
      <c r="S152" s="23"/>
      <c r="T152" s="23"/>
      <c r="U152" s="23"/>
      <c r="V152" s="23"/>
      <c r="W152" s="23"/>
      <c r="X152" s="23"/>
      <c r="Y152" s="25"/>
      <c r="Z152" s="27"/>
      <c r="AB152" s="20"/>
    </row>
    <row r="153" spans="1:28" ht="25.5">
      <c r="A153" s="208" t="s">
        <v>72</v>
      </c>
      <c r="B153" s="91"/>
      <c r="C153" s="91"/>
      <c r="D153" s="91"/>
      <c r="E153" s="91"/>
      <c r="F153" s="91"/>
      <c r="G153" s="91"/>
      <c r="H153" s="91"/>
      <c r="I153" s="91"/>
      <c r="J153" s="91"/>
      <c r="K153" s="91"/>
      <c r="L153" s="91"/>
      <c r="M153" s="91"/>
      <c r="N153" s="91"/>
      <c r="O153" s="205" t="s">
        <v>13</v>
      </c>
      <c r="P153" s="205">
        <v>41</v>
      </c>
      <c r="Q153" s="91"/>
      <c r="R153" s="23"/>
      <c r="S153" s="23"/>
      <c r="T153" s="23"/>
      <c r="U153" s="23"/>
      <c r="V153" s="23"/>
      <c r="W153" s="23"/>
      <c r="X153" s="23"/>
      <c r="Y153" s="26"/>
      <c r="Z153" s="26"/>
      <c r="AB153" s="20"/>
    </row>
    <row r="154" spans="1:28">
      <c r="A154" s="208">
        <f>COUNTIF(A10:G10,"41")</f>
        <v>0</v>
      </c>
      <c r="B154" s="91">
        <f>COUNTIF(A13:G13,"41")</f>
        <v>0</v>
      </c>
      <c r="C154" s="91">
        <f>COUNTIF(A16:G16,"41")</f>
        <v>0</v>
      </c>
      <c r="D154" s="91">
        <f>COUNTIF(A19:G19,"41")</f>
        <v>0</v>
      </c>
      <c r="E154" s="91">
        <f>COUNTIF(A22:G22,"41")</f>
        <v>0</v>
      </c>
      <c r="F154" s="91">
        <f>COUNTIF(A25:G25,"41")</f>
        <v>0</v>
      </c>
      <c r="G154" s="91">
        <f>COUNTIF(A28:G28,"41")</f>
        <v>0</v>
      </c>
      <c r="H154" s="91">
        <f>COUNTIF(A31:G31,"41")</f>
        <v>0</v>
      </c>
      <c r="I154" s="91">
        <f>COUNTIF(A34:G34,"41")</f>
        <v>0</v>
      </c>
      <c r="J154" s="91">
        <f>COUNTIF(A37:G37,"41")</f>
        <v>0</v>
      </c>
      <c r="K154" s="91"/>
      <c r="L154" s="91"/>
      <c r="M154" s="91"/>
      <c r="N154" s="91"/>
      <c r="O154" s="204">
        <f>SUM(A154:N154)</f>
        <v>0</v>
      </c>
      <c r="P154" s="206">
        <f>O154/60</f>
        <v>0</v>
      </c>
      <c r="Q154" s="91"/>
      <c r="R154" s="23"/>
      <c r="S154" s="23"/>
      <c r="T154" s="23"/>
      <c r="U154" s="23"/>
      <c r="V154" s="23"/>
      <c r="W154" s="23"/>
      <c r="X154" s="23"/>
      <c r="Y154" s="25"/>
      <c r="Z154" s="27"/>
      <c r="AB154" s="20"/>
    </row>
    <row r="155" spans="1:28" ht="25.5">
      <c r="A155" s="91" t="s">
        <v>73</v>
      </c>
      <c r="B155" s="91"/>
      <c r="C155" s="91"/>
      <c r="D155" s="91"/>
      <c r="E155" s="91"/>
      <c r="F155" s="91"/>
      <c r="G155" s="91"/>
      <c r="H155" s="91"/>
      <c r="I155" s="91"/>
      <c r="J155" s="91"/>
      <c r="K155" s="91"/>
      <c r="L155" s="91"/>
      <c r="M155" s="91"/>
      <c r="N155" s="91"/>
      <c r="O155" s="205" t="s">
        <v>14</v>
      </c>
      <c r="P155" s="205">
        <v>42</v>
      </c>
      <c r="Q155" s="91"/>
      <c r="R155" s="23"/>
      <c r="S155" s="23"/>
      <c r="T155" s="23"/>
      <c r="U155" s="23"/>
      <c r="V155" s="23"/>
      <c r="W155" s="23"/>
      <c r="X155" s="23"/>
      <c r="Y155" s="26"/>
      <c r="Z155" s="26"/>
      <c r="AB155" s="20"/>
    </row>
    <row r="156" spans="1:28">
      <c r="A156" s="208">
        <f>COUNTIF(A10:G10,"42")</f>
        <v>0</v>
      </c>
      <c r="B156" s="91">
        <f>COUNTIF(A13:G13,"42")</f>
        <v>0</v>
      </c>
      <c r="C156" s="91">
        <f>COUNTIF(A16:G16,"42")</f>
        <v>0</v>
      </c>
      <c r="D156" s="91">
        <f>COUNTIF(A19:G19,"42")</f>
        <v>0</v>
      </c>
      <c r="E156" s="91">
        <f>COUNTIF(A22:G22,"42")</f>
        <v>0</v>
      </c>
      <c r="F156" s="91">
        <f>COUNTIF(A25:G25,"42")</f>
        <v>0</v>
      </c>
      <c r="G156" s="91">
        <f>COUNTIF(A28:G28,"42")</f>
        <v>0</v>
      </c>
      <c r="H156" s="91">
        <f>COUNTIF(A31:G31,"42")</f>
        <v>0</v>
      </c>
      <c r="I156" s="91">
        <f>COUNTIF(A34:G34,"42")</f>
        <v>0</v>
      </c>
      <c r="J156" s="91">
        <f>COUNTIF(A37:G37,"42")</f>
        <v>0</v>
      </c>
      <c r="K156" s="91"/>
      <c r="L156" s="91"/>
      <c r="M156" s="91"/>
      <c r="N156" s="91"/>
      <c r="O156" s="204">
        <f>SUM(A156:N156)</f>
        <v>0</v>
      </c>
      <c r="P156" s="206">
        <f>O156/60</f>
        <v>0</v>
      </c>
      <c r="Q156" s="91"/>
      <c r="R156" s="23"/>
      <c r="S156" s="23"/>
      <c r="T156" s="23"/>
      <c r="U156" s="23"/>
      <c r="V156" s="23"/>
      <c r="W156" s="23"/>
      <c r="X156" s="23"/>
      <c r="Y156" s="25"/>
      <c r="Z156" s="27"/>
      <c r="AB156" s="20"/>
    </row>
    <row r="157" spans="1:28" ht="25.5">
      <c r="A157" s="91" t="s">
        <v>74</v>
      </c>
      <c r="B157" s="91"/>
      <c r="C157" s="91"/>
      <c r="D157" s="91"/>
      <c r="E157" s="91"/>
      <c r="F157" s="91"/>
      <c r="G157" s="91"/>
      <c r="H157" s="91"/>
      <c r="I157" s="91"/>
      <c r="J157" s="91"/>
      <c r="K157" s="91"/>
      <c r="L157" s="91"/>
      <c r="M157" s="91"/>
      <c r="N157" s="91"/>
      <c r="O157" s="205" t="s">
        <v>15</v>
      </c>
      <c r="P157" s="205">
        <v>43</v>
      </c>
      <c r="Q157" s="91"/>
      <c r="R157" s="23"/>
      <c r="S157" s="23"/>
      <c r="T157" s="23"/>
      <c r="U157" s="23"/>
      <c r="V157" s="23"/>
      <c r="W157" s="23"/>
      <c r="X157" s="23"/>
      <c r="Y157" s="26"/>
      <c r="Z157" s="26"/>
      <c r="AB157" s="20"/>
    </row>
    <row r="158" spans="1:28">
      <c r="A158" s="208">
        <f>COUNTIF(A10:G10,"43")</f>
        <v>0</v>
      </c>
      <c r="B158" s="91">
        <f>COUNTIF(A13:G13,"43")</f>
        <v>0</v>
      </c>
      <c r="C158" s="91">
        <f>COUNTIF(A16:G16,"43")</f>
        <v>0</v>
      </c>
      <c r="D158" s="91">
        <f>COUNTIF(A19:G19,"43")</f>
        <v>0</v>
      </c>
      <c r="E158" s="91">
        <f>COUNTIF(A22:G22,"43")</f>
        <v>0</v>
      </c>
      <c r="F158" s="91">
        <f>COUNTIF(A25:G25,"43")</f>
        <v>0</v>
      </c>
      <c r="G158" s="91">
        <f>COUNTIF(A28:G28,"43")</f>
        <v>0</v>
      </c>
      <c r="H158" s="91">
        <f>COUNTIF(A31:G31,"43")</f>
        <v>0</v>
      </c>
      <c r="I158" s="91">
        <f>COUNTIF(A34:G34,"43")</f>
        <v>0</v>
      </c>
      <c r="J158" s="91">
        <f>COUNTIF(A37:G37,"43")</f>
        <v>0</v>
      </c>
      <c r="K158" s="91"/>
      <c r="L158" s="91"/>
      <c r="M158" s="91"/>
      <c r="N158" s="91"/>
      <c r="O158" s="204">
        <f>SUM(A158:N158)</f>
        <v>0</v>
      </c>
      <c r="P158" s="206">
        <f>O158/60</f>
        <v>0</v>
      </c>
      <c r="Q158" s="91"/>
      <c r="R158" s="23"/>
      <c r="S158" s="23"/>
      <c r="T158" s="23"/>
      <c r="U158" s="23"/>
      <c r="V158" s="23"/>
      <c r="W158" s="23"/>
      <c r="X158" s="23"/>
      <c r="Y158" s="25"/>
      <c r="Z158" s="27"/>
      <c r="AB158" s="20"/>
    </row>
    <row r="159" spans="1:28" ht="25.5">
      <c r="A159" s="91" t="s">
        <v>75</v>
      </c>
      <c r="B159" s="91"/>
      <c r="C159" s="91"/>
      <c r="D159" s="91"/>
      <c r="E159" s="91"/>
      <c r="F159" s="91"/>
      <c r="G159" s="91"/>
      <c r="H159" s="91"/>
      <c r="I159" s="91"/>
      <c r="J159" s="91"/>
      <c r="K159" s="91"/>
      <c r="L159" s="91"/>
      <c r="M159" s="91"/>
      <c r="N159" s="91"/>
      <c r="O159" s="205" t="s">
        <v>68</v>
      </c>
      <c r="P159" s="205">
        <v>44</v>
      </c>
      <c r="Q159" s="91"/>
      <c r="R159" s="23"/>
      <c r="S159" s="23"/>
      <c r="T159" s="23"/>
      <c r="U159" s="23"/>
      <c r="V159" s="23"/>
      <c r="W159" s="23"/>
      <c r="X159" s="23"/>
      <c r="Y159" s="26"/>
      <c r="Z159" s="26"/>
      <c r="AB159" s="20"/>
    </row>
    <row r="160" spans="1:28">
      <c r="A160" s="208">
        <f>COUNTIF(A10:G10,"44")</f>
        <v>0</v>
      </c>
      <c r="B160" s="91">
        <f>COUNTIF(A13:G13,"44")</f>
        <v>0</v>
      </c>
      <c r="C160" s="91">
        <f>COUNTIF(A16:G16,"44")</f>
        <v>0</v>
      </c>
      <c r="D160" s="91">
        <f>COUNTIF(A19:G19,"44")</f>
        <v>0</v>
      </c>
      <c r="E160" s="91">
        <f>COUNTIF(A22:G22,"44")</f>
        <v>0</v>
      </c>
      <c r="F160" s="91">
        <f>COUNTIF(A25:G25,"44")</f>
        <v>0</v>
      </c>
      <c r="G160" s="91">
        <f>COUNTIF(A28:G28,"44")</f>
        <v>0</v>
      </c>
      <c r="H160" s="91">
        <f>COUNTIF(A31:G31,"44")</f>
        <v>0</v>
      </c>
      <c r="I160" s="91">
        <f>COUNTIF(A34:G34,"44")</f>
        <v>0</v>
      </c>
      <c r="J160" s="91">
        <f>COUNTIF(A37:G37,"44")</f>
        <v>0</v>
      </c>
      <c r="K160" s="91"/>
      <c r="L160" s="91"/>
      <c r="M160" s="91"/>
      <c r="N160" s="91"/>
      <c r="O160" s="204">
        <f>SUM(A160:N160)</f>
        <v>0</v>
      </c>
      <c r="P160" s="206">
        <f>O160/60</f>
        <v>0</v>
      </c>
      <c r="Q160" s="91"/>
      <c r="R160" s="23"/>
      <c r="S160" s="23"/>
      <c r="T160" s="23"/>
      <c r="U160" s="23"/>
      <c r="V160" s="23"/>
      <c r="W160" s="23"/>
      <c r="X160" s="23"/>
      <c r="Y160" s="25"/>
      <c r="Z160" s="27"/>
      <c r="AB160" s="20"/>
    </row>
    <row r="161" spans="1:28" ht="25.5">
      <c r="A161" s="91" t="s">
        <v>76</v>
      </c>
      <c r="B161" s="91"/>
      <c r="C161" s="91"/>
      <c r="D161" s="91"/>
      <c r="E161" s="91"/>
      <c r="F161" s="91"/>
      <c r="G161" s="91"/>
      <c r="H161" s="91"/>
      <c r="I161" s="91"/>
      <c r="J161" s="91"/>
      <c r="K161" s="91"/>
      <c r="L161" s="91"/>
      <c r="M161" s="91"/>
      <c r="N161" s="91"/>
      <c r="O161" s="205" t="s">
        <v>69</v>
      </c>
      <c r="P161" s="205">
        <v>45</v>
      </c>
      <c r="Q161" s="91"/>
      <c r="R161" s="23"/>
      <c r="S161" s="23"/>
      <c r="T161" s="23"/>
      <c r="U161" s="23"/>
      <c r="V161" s="23"/>
      <c r="W161" s="23"/>
      <c r="X161" s="23"/>
      <c r="Y161" s="26"/>
      <c r="Z161" s="26"/>
      <c r="AB161" s="20"/>
    </row>
    <row r="162" spans="1:28">
      <c r="A162" s="208">
        <f>COUNTIF(A10:G10,"45")</f>
        <v>0</v>
      </c>
      <c r="B162" s="91">
        <f>COUNTIF(A13:G13,"45")</f>
        <v>0</v>
      </c>
      <c r="C162" s="91">
        <f>COUNTIF(A16:G16,"45")</f>
        <v>0</v>
      </c>
      <c r="D162" s="91">
        <f>COUNTIF(A19:G19,"45")</f>
        <v>0</v>
      </c>
      <c r="E162" s="91">
        <f>COUNTIF(A22:G22,"45")</f>
        <v>0</v>
      </c>
      <c r="F162" s="91">
        <f>COUNTIF(A25:G25,"45")</f>
        <v>0</v>
      </c>
      <c r="G162" s="91">
        <f>COUNTIF(A28:G28,"45")</f>
        <v>0</v>
      </c>
      <c r="H162" s="91">
        <f>COUNTIF(A31:G31,"45")</f>
        <v>0</v>
      </c>
      <c r="I162" s="91">
        <f>COUNTIF(A34:G34,"45")</f>
        <v>0</v>
      </c>
      <c r="J162" s="91">
        <f>COUNTIF(A37:G37,"45")</f>
        <v>0</v>
      </c>
      <c r="K162" s="91"/>
      <c r="L162" s="91"/>
      <c r="M162" s="91"/>
      <c r="N162" s="91"/>
      <c r="O162" s="204">
        <f>SUM(A162:N162)</f>
        <v>0</v>
      </c>
      <c r="P162" s="206">
        <f>O162/60</f>
        <v>0</v>
      </c>
      <c r="Q162" s="91"/>
      <c r="R162" s="23"/>
      <c r="S162" s="23"/>
      <c r="T162" s="23"/>
      <c r="U162" s="23"/>
      <c r="V162" s="23"/>
      <c r="W162" s="23"/>
      <c r="X162" s="23"/>
      <c r="Y162" s="25"/>
      <c r="Z162" s="27"/>
      <c r="AB162" s="20"/>
    </row>
    <row r="163" spans="1:28" ht="25.5">
      <c r="A163" s="91" t="s">
        <v>198</v>
      </c>
      <c r="B163" s="86"/>
      <c r="C163" s="86"/>
      <c r="D163" s="86"/>
      <c r="E163" s="86"/>
      <c r="F163" s="86"/>
      <c r="G163" s="86"/>
      <c r="H163" s="86"/>
      <c r="I163" s="86"/>
      <c r="J163" s="86"/>
      <c r="K163" s="86"/>
      <c r="L163" s="86"/>
      <c r="M163" s="86"/>
      <c r="N163" s="86"/>
      <c r="O163" s="205" t="s">
        <v>213</v>
      </c>
      <c r="P163" s="205">
        <v>46</v>
      </c>
      <c r="Q163" s="86"/>
    </row>
    <row r="164" spans="1:28">
      <c r="A164" s="208">
        <f>COUNTIF($A$10:$G$10,"46")</f>
        <v>0</v>
      </c>
      <c r="B164" s="91">
        <f>COUNTIF($A$13:$G$13,"46")</f>
        <v>0</v>
      </c>
      <c r="C164" s="91">
        <f>COUNTIF($A$16:$G$16,"46")</f>
        <v>0</v>
      </c>
      <c r="D164" s="91">
        <f>COUNTIF($A$19:$G$19,"46")</f>
        <v>0</v>
      </c>
      <c r="E164" s="91">
        <f>COUNTIF($A$22:$G$22,"46")</f>
        <v>0</v>
      </c>
      <c r="F164" s="91">
        <f>COUNTIF($A$25:$G$25,"46")</f>
        <v>0</v>
      </c>
      <c r="G164" s="91">
        <f>COUNTIF($A$28:$G$28,"46")</f>
        <v>0</v>
      </c>
      <c r="H164" s="91">
        <f>COUNTIF($A$31:$G$31,"46")</f>
        <v>0</v>
      </c>
      <c r="I164" s="91">
        <f>COUNTIF($A$34:$G$34,"46")</f>
        <v>0</v>
      </c>
      <c r="J164" s="91">
        <f>COUNTIF($A$37:$G$37,"46")</f>
        <v>0</v>
      </c>
      <c r="K164" s="86"/>
      <c r="L164" s="86"/>
      <c r="M164" s="86"/>
      <c r="N164" s="86"/>
      <c r="O164" s="204">
        <f>SUM(A164:N164)</f>
        <v>0</v>
      </c>
      <c r="P164" s="206">
        <f>O164/60</f>
        <v>0</v>
      </c>
      <c r="Q164" s="86"/>
    </row>
    <row r="165" spans="1:28" ht="25.5">
      <c r="A165" s="91" t="s">
        <v>199</v>
      </c>
      <c r="B165" s="86"/>
      <c r="C165" s="86"/>
      <c r="D165" s="86"/>
      <c r="E165" s="86"/>
      <c r="F165" s="86"/>
      <c r="G165" s="86"/>
      <c r="H165" s="86"/>
      <c r="I165" s="86"/>
      <c r="J165" s="86"/>
      <c r="K165" s="86"/>
      <c r="L165" s="86"/>
      <c r="M165" s="86"/>
      <c r="N165" s="86"/>
      <c r="O165" s="205" t="s">
        <v>214</v>
      </c>
      <c r="P165" s="205">
        <v>47</v>
      </c>
      <c r="Q165" s="86"/>
    </row>
    <row r="166" spans="1:28">
      <c r="A166" s="208">
        <f>COUNTIF($A$10:$G$10,"47")</f>
        <v>0</v>
      </c>
      <c r="B166" s="91">
        <f>COUNTIF($A$13:$G$13,"47")</f>
        <v>0</v>
      </c>
      <c r="C166" s="91">
        <f>COUNTIF($A$16:$G$16,"47")</f>
        <v>0</v>
      </c>
      <c r="D166" s="91">
        <f>COUNTIF($A$19:$G$19,"47")</f>
        <v>0</v>
      </c>
      <c r="E166" s="91">
        <f>COUNTIF($A$22:$G$22,"47")</f>
        <v>0</v>
      </c>
      <c r="F166" s="91">
        <f>COUNTIF($A$25:$G$25,"47")</f>
        <v>0</v>
      </c>
      <c r="G166" s="91">
        <f>COUNTIF($A$28:$G$28,"47")</f>
        <v>0</v>
      </c>
      <c r="H166" s="91">
        <f>COUNTIF($A$31:$G$31,"47")</f>
        <v>0</v>
      </c>
      <c r="I166" s="91">
        <f>COUNTIF($A$34:$G$34,"47")</f>
        <v>0</v>
      </c>
      <c r="J166" s="91">
        <f>COUNTIF($A$37:$G$37,"47")</f>
        <v>0</v>
      </c>
      <c r="K166" s="86"/>
      <c r="L166" s="86"/>
      <c r="M166" s="86"/>
      <c r="N166" s="86"/>
      <c r="O166" s="204">
        <f>SUM(A166:N166)</f>
        <v>0</v>
      </c>
      <c r="P166" s="206">
        <f>O166/60</f>
        <v>0</v>
      </c>
      <c r="Q166" s="86"/>
    </row>
    <row r="167" spans="1:28" ht="25.5">
      <c r="A167" s="91" t="s">
        <v>200</v>
      </c>
      <c r="B167" s="86"/>
      <c r="C167" s="86"/>
      <c r="D167" s="86"/>
      <c r="E167" s="86"/>
      <c r="F167" s="86"/>
      <c r="G167" s="86"/>
      <c r="H167" s="86"/>
      <c r="I167" s="86"/>
      <c r="J167" s="86"/>
      <c r="K167" s="86"/>
      <c r="L167" s="86"/>
      <c r="M167" s="86"/>
      <c r="N167" s="86"/>
      <c r="O167" s="205" t="s">
        <v>215</v>
      </c>
      <c r="P167" s="205">
        <v>48</v>
      </c>
      <c r="Q167" s="86"/>
    </row>
    <row r="168" spans="1:28">
      <c r="A168" s="208">
        <f>COUNTIF($A$10:$G$10,"48")</f>
        <v>0</v>
      </c>
      <c r="B168" s="91">
        <f>COUNTIF($A$13:$G$13,"48")</f>
        <v>0</v>
      </c>
      <c r="C168" s="91">
        <f>COUNTIF($A$16:$G$16,"48")</f>
        <v>0</v>
      </c>
      <c r="D168" s="91">
        <f>COUNTIF($A$19:$G$19,"48")</f>
        <v>0</v>
      </c>
      <c r="E168" s="91">
        <f>COUNTIF($A$22:$G$22,"48")</f>
        <v>0</v>
      </c>
      <c r="F168" s="91">
        <f>COUNTIF($A$25:$G$25,"48")</f>
        <v>0</v>
      </c>
      <c r="G168" s="91">
        <f>COUNTIF($A$28:$G$28,"48")</f>
        <v>0</v>
      </c>
      <c r="H168" s="91">
        <f>COUNTIF($A$31:$G$31,"48")</f>
        <v>0</v>
      </c>
      <c r="I168" s="91">
        <f>COUNTIF($A$34:$G$34,"48")</f>
        <v>0</v>
      </c>
      <c r="J168" s="91">
        <f>COUNTIF($A$37:$G$37,"48")</f>
        <v>0</v>
      </c>
      <c r="K168" s="86"/>
      <c r="L168" s="86"/>
      <c r="M168" s="86"/>
      <c r="N168" s="86"/>
      <c r="O168" s="204">
        <f>SUM(A168:N168)</f>
        <v>0</v>
      </c>
      <c r="P168" s="206">
        <f>O168/60</f>
        <v>0</v>
      </c>
      <c r="Q168" s="86"/>
    </row>
    <row r="169" spans="1:28" ht="25.5">
      <c r="A169" s="91" t="s">
        <v>201</v>
      </c>
      <c r="B169" s="86"/>
      <c r="C169" s="86"/>
      <c r="D169" s="86"/>
      <c r="E169" s="86"/>
      <c r="F169" s="86"/>
      <c r="G169" s="86"/>
      <c r="H169" s="86"/>
      <c r="I169" s="86"/>
      <c r="J169" s="86"/>
      <c r="K169" s="86"/>
      <c r="L169" s="86"/>
      <c r="M169" s="86"/>
      <c r="N169" s="86"/>
      <c r="O169" s="205" t="s">
        <v>216</v>
      </c>
      <c r="P169" s="205">
        <v>49</v>
      </c>
      <c r="Q169" s="86"/>
    </row>
    <row r="170" spans="1:28">
      <c r="A170" s="208">
        <f>COUNTIF($A$10:$G$10,"49")</f>
        <v>0</v>
      </c>
      <c r="B170" s="91">
        <f>COUNTIF($A$13:$G$13,"49")</f>
        <v>0</v>
      </c>
      <c r="C170" s="91">
        <f>COUNTIF($A$16:$G$16,"49")</f>
        <v>0</v>
      </c>
      <c r="D170" s="91">
        <f>COUNTIF($A$19:$G$19,"49")</f>
        <v>0</v>
      </c>
      <c r="E170" s="91">
        <f>COUNTIF($A$22:$G$22,"49")</f>
        <v>0</v>
      </c>
      <c r="F170" s="91">
        <f>COUNTIF($A$25:$G$25,"49")</f>
        <v>0</v>
      </c>
      <c r="G170" s="91">
        <f>COUNTIF($A$28:$G$28,"49")</f>
        <v>0</v>
      </c>
      <c r="H170" s="91">
        <f>COUNTIF($A$31:$G$31,"49")</f>
        <v>0</v>
      </c>
      <c r="I170" s="91">
        <f>COUNTIF($A$34:$G$34,"49")</f>
        <v>0</v>
      </c>
      <c r="J170" s="91">
        <f>COUNTIF($A$37:$G$37,"49")</f>
        <v>0</v>
      </c>
      <c r="K170" s="86"/>
      <c r="L170" s="86"/>
      <c r="M170" s="86"/>
      <c r="N170" s="86"/>
      <c r="O170" s="204">
        <f>SUM(A170:N170)</f>
        <v>0</v>
      </c>
      <c r="P170" s="206">
        <f>O170/60</f>
        <v>0</v>
      </c>
      <c r="Q170" s="86"/>
    </row>
    <row r="171" spans="1:28" ht="25.5">
      <c r="A171" s="91" t="s">
        <v>202</v>
      </c>
      <c r="B171" s="86"/>
      <c r="C171" s="86"/>
      <c r="D171" s="86"/>
      <c r="E171" s="86"/>
      <c r="F171" s="86"/>
      <c r="G171" s="86"/>
      <c r="H171" s="86"/>
      <c r="I171" s="86"/>
      <c r="J171" s="86"/>
      <c r="K171" s="86"/>
      <c r="L171" s="86"/>
      <c r="M171" s="86"/>
      <c r="N171" s="86"/>
      <c r="O171" s="205" t="s">
        <v>217</v>
      </c>
      <c r="P171" s="205">
        <v>50</v>
      </c>
      <c r="Q171" s="86"/>
    </row>
    <row r="172" spans="1:28">
      <c r="A172" s="208">
        <f>COUNTIF($A$10:$G$10,"50")</f>
        <v>0</v>
      </c>
      <c r="B172" s="91">
        <f>COUNTIF($A$13:$G$13,"50")</f>
        <v>0</v>
      </c>
      <c r="C172" s="91">
        <f>COUNTIF($A$16:$G$16,"50")</f>
        <v>0</v>
      </c>
      <c r="D172" s="91">
        <f>COUNTIF($A$19:$G$19,"50")</f>
        <v>0</v>
      </c>
      <c r="E172" s="91">
        <f>COUNTIF($A$22:$G$22,"50")</f>
        <v>0</v>
      </c>
      <c r="F172" s="91">
        <f>COUNTIF($A$25:$G$25,"50")</f>
        <v>0</v>
      </c>
      <c r="G172" s="91">
        <f>COUNTIF($A$28:$G$28,"50")</f>
        <v>0</v>
      </c>
      <c r="H172" s="91">
        <f>COUNTIF($A$31:$G$31,"50")</f>
        <v>0</v>
      </c>
      <c r="I172" s="91">
        <f>COUNTIF($A$34:$G$34,"50")</f>
        <v>0</v>
      </c>
      <c r="J172" s="91">
        <f>COUNTIF($A$37:$G$37,"50")</f>
        <v>0</v>
      </c>
      <c r="K172" s="86"/>
      <c r="L172" s="86"/>
      <c r="M172" s="86"/>
      <c r="N172" s="86"/>
      <c r="O172" s="204">
        <f>SUM(A172:N172)</f>
        <v>0</v>
      </c>
      <c r="P172" s="206">
        <f>O172/60</f>
        <v>0</v>
      </c>
      <c r="Q172" s="86"/>
    </row>
    <row r="173" spans="1:28" ht="25.5">
      <c r="A173" s="91" t="s">
        <v>203</v>
      </c>
      <c r="B173" s="86"/>
      <c r="C173" s="86"/>
      <c r="D173" s="86"/>
      <c r="E173" s="86"/>
      <c r="F173" s="86"/>
      <c r="G173" s="86"/>
      <c r="H173" s="86"/>
      <c r="I173" s="86"/>
      <c r="J173" s="86"/>
      <c r="K173" s="86"/>
      <c r="L173" s="86"/>
      <c r="M173" s="86"/>
      <c r="N173" s="86"/>
      <c r="O173" s="205" t="s">
        <v>218</v>
      </c>
      <c r="P173" s="205">
        <v>51</v>
      </c>
      <c r="Q173" s="86"/>
    </row>
    <row r="174" spans="1:28">
      <c r="A174" s="208">
        <f>COUNTIF($A$10:$G$10,"51")</f>
        <v>0</v>
      </c>
      <c r="B174" s="91">
        <f>COUNTIF($A$13:$G$13,"51")</f>
        <v>0</v>
      </c>
      <c r="C174" s="91">
        <f>COUNTIF($A$16:$G$16,"51")</f>
        <v>0</v>
      </c>
      <c r="D174" s="91">
        <f>COUNTIF($A$19:$G$19,"51")</f>
        <v>0</v>
      </c>
      <c r="E174" s="91">
        <f>COUNTIF($A$22:$G$22,"51")</f>
        <v>0</v>
      </c>
      <c r="F174" s="91">
        <f>COUNTIF($A$25:$G$25,"51")</f>
        <v>0</v>
      </c>
      <c r="G174" s="91">
        <f>COUNTIF($A$28:$G$28,"51")</f>
        <v>0</v>
      </c>
      <c r="H174" s="91">
        <f>COUNTIF($A$31:$G$31,"51")</f>
        <v>0</v>
      </c>
      <c r="I174" s="91">
        <f>COUNTIF($A$34:$G$34,"51")</f>
        <v>0</v>
      </c>
      <c r="J174" s="91">
        <f>COUNTIF($A$37:$G$37,"51")</f>
        <v>0</v>
      </c>
      <c r="K174" s="86"/>
      <c r="L174" s="86"/>
      <c r="M174" s="86"/>
      <c r="N174" s="86"/>
      <c r="O174" s="204">
        <f>SUM(A174:N174)</f>
        <v>0</v>
      </c>
      <c r="P174" s="206">
        <f>O174/60</f>
        <v>0</v>
      </c>
      <c r="Q174" s="86"/>
    </row>
    <row r="175" spans="1:28" ht="25.5">
      <c r="A175" s="91" t="s">
        <v>204</v>
      </c>
      <c r="B175" s="86"/>
      <c r="C175" s="86"/>
      <c r="D175" s="86"/>
      <c r="E175" s="86"/>
      <c r="F175" s="86"/>
      <c r="G175" s="86"/>
      <c r="H175" s="86"/>
      <c r="I175" s="86"/>
      <c r="J175" s="86"/>
      <c r="K175" s="86"/>
      <c r="L175" s="86"/>
      <c r="M175" s="86"/>
      <c r="N175" s="86"/>
      <c r="O175" s="205" t="s">
        <v>219</v>
      </c>
      <c r="P175" s="205">
        <v>52</v>
      </c>
      <c r="Q175" s="86"/>
    </row>
    <row r="176" spans="1:28">
      <c r="A176" s="208">
        <f>COUNTIF($A$10:$G$10,"52")</f>
        <v>0</v>
      </c>
      <c r="B176" s="91">
        <f>COUNTIF($A$13:$G$13,"52")</f>
        <v>0</v>
      </c>
      <c r="C176" s="91">
        <f>COUNTIF($A$16:$G$16,"52")</f>
        <v>0</v>
      </c>
      <c r="D176" s="91">
        <f>COUNTIF($A$19:$G$19,"52")</f>
        <v>0</v>
      </c>
      <c r="E176" s="91">
        <f>COUNTIF($A$22:$G$22,"52")</f>
        <v>0</v>
      </c>
      <c r="F176" s="91">
        <f>COUNTIF($A$25:$G$25,"52")</f>
        <v>0</v>
      </c>
      <c r="G176" s="91">
        <f>COUNTIF($A$28:$G$28,"52")</f>
        <v>0</v>
      </c>
      <c r="H176" s="91">
        <f>COUNTIF($A$31:$G$31,"52")</f>
        <v>0</v>
      </c>
      <c r="I176" s="91">
        <f>COUNTIF($A$34:$G$34,"52")</f>
        <v>0</v>
      </c>
      <c r="J176" s="91">
        <f>COUNTIF($A$37:$G$37,"52")</f>
        <v>0</v>
      </c>
      <c r="K176" s="86"/>
      <c r="L176" s="86"/>
      <c r="M176" s="86"/>
      <c r="N176" s="86"/>
      <c r="O176" s="204">
        <f>SUM(A176:N176)</f>
        <v>0</v>
      </c>
      <c r="P176" s="206">
        <f>O176/60</f>
        <v>0</v>
      </c>
      <c r="Q176" s="86"/>
    </row>
    <row r="177" spans="1:17" ht="25.5">
      <c r="A177" s="91" t="s">
        <v>205</v>
      </c>
      <c r="B177" s="86"/>
      <c r="C177" s="86"/>
      <c r="D177" s="86"/>
      <c r="E177" s="86"/>
      <c r="F177" s="86"/>
      <c r="G177" s="86"/>
      <c r="H177" s="86"/>
      <c r="I177" s="86"/>
      <c r="J177" s="86"/>
      <c r="K177" s="86"/>
      <c r="L177" s="86"/>
      <c r="M177" s="86"/>
      <c r="N177" s="86"/>
      <c r="O177" s="205" t="s">
        <v>220</v>
      </c>
      <c r="P177" s="205">
        <v>53</v>
      </c>
      <c r="Q177" s="86"/>
    </row>
    <row r="178" spans="1:17">
      <c r="A178" s="208">
        <f>COUNTIF($A$10:$G$10,"53")</f>
        <v>0</v>
      </c>
      <c r="B178" s="91">
        <f>COUNTIF($A$13:$G$13,"53")</f>
        <v>0</v>
      </c>
      <c r="C178" s="91">
        <f>COUNTIF($A$16:$G$16,"53")</f>
        <v>0</v>
      </c>
      <c r="D178" s="91">
        <f>COUNTIF($A$19:$G$19,"53")</f>
        <v>0</v>
      </c>
      <c r="E178" s="91">
        <f>COUNTIF($A$22:$G$22,"53")</f>
        <v>0</v>
      </c>
      <c r="F178" s="91">
        <f>COUNTIF($A$25:$G$25,"53")</f>
        <v>0</v>
      </c>
      <c r="G178" s="91">
        <f>COUNTIF($A$28:$G$28,"53")</f>
        <v>0</v>
      </c>
      <c r="H178" s="91">
        <f>COUNTIF($A$31:$G$31,"53")</f>
        <v>0</v>
      </c>
      <c r="I178" s="91">
        <f>COUNTIF($A$34:$G$34,"53")</f>
        <v>0</v>
      </c>
      <c r="J178" s="91">
        <f>COUNTIF($A$37:$G$37,"53")</f>
        <v>0</v>
      </c>
      <c r="K178" s="86"/>
      <c r="L178" s="86"/>
      <c r="M178" s="86"/>
      <c r="N178" s="86"/>
      <c r="O178" s="204">
        <f>SUM(A178:N178)</f>
        <v>0</v>
      </c>
      <c r="P178" s="206">
        <f>O178/60</f>
        <v>0</v>
      </c>
      <c r="Q178" s="86"/>
    </row>
    <row r="179" spans="1:17" ht="25.5">
      <c r="A179" s="91" t="s">
        <v>206</v>
      </c>
      <c r="B179" s="86"/>
      <c r="C179" s="86"/>
      <c r="D179" s="86"/>
      <c r="E179" s="86"/>
      <c r="F179" s="86"/>
      <c r="G179" s="86"/>
      <c r="H179" s="86"/>
      <c r="I179" s="86"/>
      <c r="J179" s="86"/>
      <c r="K179" s="86"/>
      <c r="L179" s="86"/>
      <c r="M179" s="86"/>
      <c r="N179" s="86"/>
      <c r="O179" s="205" t="s">
        <v>221</v>
      </c>
      <c r="P179" s="205">
        <v>54</v>
      </c>
      <c r="Q179" s="86"/>
    </row>
    <row r="180" spans="1:17">
      <c r="A180" s="208">
        <f>COUNTIF($A$10:$G$10,"54")</f>
        <v>0</v>
      </c>
      <c r="B180" s="91">
        <f>COUNTIF($A$13:$G$13,"54")</f>
        <v>0</v>
      </c>
      <c r="C180" s="91">
        <f>COUNTIF($A$16:$G$16,"54")</f>
        <v>0</v>
      </c>
      <c r="D180" s="91">
        <f>COUNTIF($A$19:$G$19,"54")</f>
        <v>0</v>
      </c>
      <c r="E180" s="91">
        <f>COUNTIF($A$22:$G$22,"54")</f>
        <v>0</v>
      </c>
      <c r="F180" s="91">
        <f>COUNTIF($A$25:$G$25,"54")</f>
        <v>0</v>
      </c>
      <c r="G180" s="91">
        <f>COUNTIF($A$28:$G$28,"54")</f>
        <v>0</v>
      </c>
      <c r="H180" s="91">
        <f>COUNTIF($A$31:$G$31,"54")</f>
        <v>0</v>
      </c>
      <c r="I180" s="91">
        <f>COUNTIF($A$34:$G$34,"54")</f>
        <v>0</v>
      </c>
      <c r="J180" s="91">
        <f>COUNTIF($A$37:$G$37,"54")</f>
        <v>0</v>
      </c>
      <c r="K180" s="86"/>
      <c r="L180" s="86"/>
      <c r="M180" s="86"/>
      <c r="N180" s="86"/>
      <c r="O180" s="204">
        <f>SUM(A180:N180)</f>
        <v>0</v>
      </c>
      <c r="P180" s="206">
        <f>O180/60</f>
        <v>0</v>
      </c>
      <c r="Q180" s="86"/>
    </row>
    <row r="181" spans="1:17" ht="25.5">
      <c r="A181" s="91" t="s">
        <v>207</v>
      </c>
      <c r="B181" s="86"/>
      <c r="C181" s="86"/>
      <c r="D181" s="86"/>
      <c r="E181" s="86"/>
      <c r="F181" s="86"/>
      <c r="G181" s="86"/>
      <c r="H181" s="86"/>
      <c r="I181" s="86"/>
      <c r="J181" s="86"/>
      <c r="K181" s="86"/>
      <c r="L181" s="86"/>
      <c r="M181" s="86"/>
      <c r="N181" s="86"/>
      <c r="O181" s="205" t="s">
        <v>222</v>
      </c>
      <c r="P181" s="205">
        <v>55</v>
      </c>
      <c r="Q181" s="86"/>
    </row>
    <row r="182" spans="1:17">
      <c r="A182" s="208">
        <f>COUNTIF($A$10:$G$10,"55")</f>
        <v>0</v>
      </c>
      <c r="B182" s="91">
        <f>COUNTIF($A$13:$G$13,"55")</f>
        <v>0</v>
      </c>
      <c r="C182" s="91">
        <f>COUNTIF($A$16:$G$16,"55")</f>
        <v>0</v>
      </c>
      <c r="D182" s="91">
        <f>COUNTIF($A$19:$G$19,"55")</f>
        <v>0</v>
      </c>
      <c r="E182" s="91">
        <f>COUNTIF($A$22:$G$22,"55")</f>
        <v>0</v>
      </c>
      <c r="F182" s="91">
        <f>COUNTIF($A$25:$G$25,"55")</f>
        <v>0</v>
      </c>
      <c r="G182" s="91">
        <f>COUNTIF($A$28:$G$28,"55")</f>
        <v>0</v>
      </c>
      <c r="H182" s="91">
        <f>COUNTIF($A$31:$G$31,"55")</f>
        <v>0</v>
      </c>
      <c r="I182" s="91">
        <f>COUNTIF($A$34:$G$34,"55")</f>
        <v>0</v>
      </c>
      <c r="J182" s="91">
        <f>COUNTIF($A$37:$G$37,"55")</f>
        <v>0</v>
      </c>
      <c r="K182" s="86"/>
      <c r="L182" s="86"/>
      <c r="M182" s="86"/>
      <c r="N182" s="86"/>
      <c r="O182" s="204">
        <f>SUM(A182:N182)</f>
        <v>0</v>
      </c>
      <c r="P182" s="206">
        <f>O182/60</f>
        <v>0</v>
      </c>
      <c r="Q182" s="86"/>
    </row>
    <row r="183" spans="1:17" ht="25.5">
      <c r="A183" s="91" t="s">
        <v>208</v>
      </c>
      <c r="B183" s="86"/>
      <c r="C183" s="86"/>
      <c r="D183" s="86"/>
      <c r="E183" s="86"/>
      <c r="F183" s="86"/>
      <c r="G183" s="86"/>
      <c r="H183" s="86"/>
      <c r="I183" s="86"/>
      <c r="J183" s="86"/>
      <c r="K183" s="86"/>
      <c r="L183" s="86"/>
      <c r="M183" s="86"/>
      <c r="N183" s="86"/>
      <c r="O183" s="205" t="s">
        <v>223</v>
      </c>
      <c r="P183" s="205">
        <v>56</v>
      </c>
      <c r="Q183" s="86"/>
    </row>
    <row r="184" spans="1:17">
      <c r="A184" s="208">
        <f>COUNTIF($A$10:$G$10,"56")</f>
        <v>0</v>
      </c>
      <c r="B184" s="91">
        <f>COUNTIF($A$13:$G$13,"56")</f>
        <v>0</v>
      </c>
      <c r="C184" s="91">
        <f>COUNTIF($A$16:$G$16,"56")</f>
        <v>0</v>
      </c>
      <c r="D184" s="91">
        <f>COUNTIF($A$19:$G$19,"56")</f>
        <v>0</v>
      </c>
      <c r="E184" s="91">
        <f>COUNTIF($A$22:$G$22,"56")</f>
        <v>0</v>
      </c>
      <c r="F184" s="91">
        <f>COUNTIF($A$25:$G$25,"56")</f>
        <v>0</v>
      </c>
      <c r="G184" s="91">
        <f>COUNTIF($A$28:$G$28,"56")</f>
        <v>0</v>
      </c>
      <c r="H184" s="91">
        <f>COUNTIF($A$31:$G$31,"56")</f>
        <v>0</v>
      </c>
      <c r="I184" s="91">
        <f>COUNTIF($A$34:$G$34,"56")</f>
        <v>0</v>
      </c>
      <c r="J184" s="91">
        <f>COUNTIF($A$37:$G$37,"56")</f>
        <v>0</v>
      </c>
      <c r="K184" s="86"/>
      <c r="L184" s="86"/>
      <c r="M184" s="86"/>
      <c r="N184" s="86"/>
      <c r="O184" s="204">
        <f>SUM(A184:N184)</f>
        <v>0</v>
      </c>
      <c r="P184" s="206">
        <f>O184/60</f>
        <v>0</v>
      </c>
      <c r="Q184" s="86"/>
    </row>
    <row r="185" spans="1:17" ht="25.5">
      <c r="A185" s="91" t="s">
        <v>209</v>
      </c>
      <c r="B185" s="86"/>
      <c r="C185" s="86"/>
      <c r="D185" s="86"/>
      <c r="E185" s="86"/>
      <c r="F185" s="86"/>
      <c r="G185" s="86"/>
      <c r="H185" s="86"/>
      <c r="I185" s="86"/>
      <c r="J185" s="86"/>
      <c r="K185" s="86"/>
      <c r="L185" s="86"/>
      <c r="M185" s="86"/>
      <c r="N185" s="86"/>
      <c r="O185" s="205" t="s">
        <v>224</v>
      </c>
      <c r="P185" s="205">
        <v>57</v>
      </c>
      <c r="Q185" s="86"/>
    </row>
    <row r="186" spans="1:17">
      <c r="A186" s="208">
        <f>COUNTIF($A$10:$G$10,"57")</f>
        <v>0</v>
      </c>
      <c r="B186" s="91">
        <f>COUNTIF($A$13:$G$13,"57")</f>
        <v>0</v>
      </c>
      <c r="C186" s="91">
        <f>COUNTIF($A$16:$G$16,"57")</f>
        <v>0</v>
      </c>
      <c r="D186" s="91">
        <f>COUNTIF($A$19:$G$19,"57")</f>
        <v>0</v>
      </c>
      <c r="E186" s="91">
        <f>COUNTIF($A$22:$G$22,"57")</f>
        <v>0</v>
      </c>
      <c r="F186" s="91">
        <f>COUNTIF($A$25:$G$25,"57")</f>
        <v>0</v>
      </c>
      <c r="G186" s="91">
        <f>COUNTIF($A$28:$G$28,"57")</f>
        <v>0</v>
      </c>
      <c r="H186" s="91">
        <f>COUNTIF($A$31:$G$31,"57")</f>
        <v>0</v>
      </c>
      <c r="I186" s="91">
        <f>COUNTIF($A$34:$G$34,"57")</f>
        <v>0</v>
      </c>
      <c r="J186" s="91">
        <f>COUNTIF($A$37:$G$37,"57")</f>
        <v>0</v>
      </c>
      <c r="K186" s="86"/>
      <c r="L186" s="86"/>
      <c r="M186" s="86"/>
      <c r="N186" s="86"/>
      <c r="O186" s="204">
        <f>SUM(A186:N186)</f>
        <v>0</v>
      </c>
      <c r="P186" s="206">
        <f>O186/60</f>
        <v>0</v>
      </c>
      <c r="Q186" s="86"/>
    </row>
    <row r="187" spans="1:17" ht="25.5">
      <c r="A187" s="91" t="s">
        <v>210</v>
      </c>
      <c r="B187" s="86"/>
      <c r="C187" s="86"/>
      <c r="D187" s="86"/>
      <c r="E187" s="86"/>
      <c r="F187" s="86"/>
      <c r="G187" s="86"/>
      <c r="H187" s="86"/>
      <c r="I187" s="86"/>
      <c r="J187" s="86"/>
      <c r="K187" s="86"/>
      <c r="L187" s="86"/>
      <c r="M187" s="86"/>
      <c r="N187" s="86"/>
      <c r="O187" s="205" t="s">
        <v>225</v>
      </c>
      <c r="P187" s="205">
        <v>58</v>
      </c>
      <c r="Q187" s="86"/>
    </row>
    <row r="188" spans="1:17">
      <c r="A188" s="208">
        <f>COUNTIF($A$10:$G$10,"58")</f>
        <v>0</v>
      </c>
      <c r="B188" s="91">
        <f>COUNTIF($A$13:$G$13,"58")</f>
        <v>0</v>
      </c>
      <c r="C188" s="91">
        <f>COUNTIF($A$16:$G$16,"58")</f>
        <v>0</v>
      </c>
      <c r="D188" s="91">
        <f>COUNTIF($A$19:$G$19,"58")</f>
        <v>0</v>
      </c>
      <c r="E188" s="91">
        <f>COUNTIF($A$22:$G$22,"58")</f>
        <v>0</v>
      </c>
      <c r="F188" s="91">
        <f>COUNTIF($A$25:$G$25,"58")</f>
        <v>0</v>
      </c>
      <c r="G188" s="91">
        <f>COUNTIF($A$28:$G$28,"58")</f>
        <v>0</v>
      </c>
      <c r="H188" s="91">
        <f>COUNTIF($A$31:$G$31,"58")</f>
        <v>0</v>
      </c>
      <c r="I188" s="91">
        <f>COUNTIF($A$34:$G$34,"58")</f>
        <v>0</v>
      </c>
      <c r="J188" s="91">
        <f>COUNTIF($A$37:$G$37,"58")</f>
        <v>0</v>
      </c>
      <c r="K188" s="86"/>
      <c r="L188" s="86"/>
      <c r="M188" s="86"/>
      <c r="N188" s="86"/>
      <c r="O188" s="204">
        <f>SUM(A188:N188)</f>
        <v>0</v>
      </c>
      <c r="P188" s="206">
        <f>O188/60</f>
        <v>0</v>
      </c>
      <c r="Q188" s="86"/>
    </row>
    <row r="189" spans="1:17" ht="25.5">
      <c r="A189" s="91" t="s">
        <v>211</v>
      </c>
      <c r="B189" s="86"/>
      <c r="C189" s="86"/>
      <c r="D189" s="86"/>
      <c r="E189" s="86"/>
      <c r="F189" s="86"/>
      <c r="G189" s="86"/>
      <c r="H189" s="86"/>
      <c r="I189" s="86"/>
      <c r="J189" s="86"/>
      <c r="K189" s="86"/>
      <c r="L189" s="86"/>
      <c r="M189" s="86"/>
      <c r="N189" s="86"/>
      <c r="O189" s="205" t="s">
        <v>226</v>
      </c>
      <c r="P189" s="205">
        <v>59</v>
      </c>
      <c r="Q189" s="86"/>
    </row>
    <row r="190" spans="1:17">
      <c r="A190" s="208">
        <f>COUNTIF($A$10:$G$10,"59")</f>
        <v>0</v>
      </c>
      <c r="B190" s="91">
        <f>COUNTIF($A$13:$G$13,"59")</f>
        <v>0</v>
      </c>
      <c r="C190" s="91">
        <f>COUNTIF($A$16:$G$16,"59")</f>
        <v>0</v>
      </c>
      <c r="D190" s="91">
        <f>COUNTIF($A$19:$G$19,"59")</f>
        <v>0</v>
      </c>
      <c r="E190" s="91">
        <f>COUNTIF($A$22:$G$22,"59")</f>
        <v>0</v>
      </c>
      <c r="F190" s="91">
        <f>COUNTIF($A$25:$G$25,"59")</f>
        <v>0</v>
      </c>
      <c r="G190" s="91">
        <f>COUNTIF($A$28:$G$28,"59")</f>
        <v>0</v>
      </c>
      <c r="H190" s="91">
        <f>COUNTIF($A$31:$G$31,"59")</f>
        <v>0</v>
      </c>
      <c r="I190" s="91">
        <f>COUNTIF($A$34:$G$34,"59")</f>
        <v>0</v>
      </c>
      <c r="J190" s="91">
        <f>COUNTIF($A$37:$G$37,"59")</f>
        <v>0</v>
      </c>
      <c r="K190" s="86"/>
      <c r="L190" s="86"/>
      <c r="M190" s="86"/>
      <c r="N190" s="86"/>
      <c r="O190" s="204">
        <f>SUM(A190:N190)</f>
        <v>0</v>
      </c>
      <c r="P190" s="206">
        <f>O190/60</f>
        <v>0</v>
      </c>
      <c r="Q190" s="86"/>
    </row>
    <row r="191" spans="1:17" ht="25.5">
      <c r="A191" s="91" t="s">
        <v>212</v>
      </c>
      <c r="B191" s="86"/>
      <c r="C191" s="86"/>
      <c r="D191" s="86"/>
      <c r="E191" s="86"/>
      <c r="F191" s="86"/>
      <c r="G191" s="86"/>
      <c r="H191" s="86"/>
      <c r="I191" s="86"/>
      <c r="J191" s="86"/>
      <c r="K191" s="86"/>
      <c r="L191" s="86"/>
      <c r="M191" s="86"/>
      <c r="N191" s="86"/>
      <c r="O191" s="205" t="s">
        <v>227</v>
      </c>
      <c r="P191" s="205">
        <v>60</v>
      </c>
      <c r="Q191" s="86"/>
    </row>
    <row r="192" spans="1:17">
      <c r="A192" s="208">
        <f>COUNTIF($A$10:$G$10,"60")</f>
        <v>0</v>
      </c>
      <c r="B192" s="91">
        <f>COUNTIF($A$13:$G$13,"60")</f>
        <v>0</v>
      </c>
      <c r="C192" s="91">
        <f>COUNTIF($A$16:$G$16,"60")</f>
        <v>0</v>
      </c>
      <c r="D192" s="91">
        <f>COUNTIF($A$19:$G$19,"60")</f>
        <v>0</v>
      </c>
      <c r="E192" s="91">
        <f>COUNTIF($A$22:$G$22,"60")</f>
        <v>0</v>
      </c>
      <c r="F192" s="91">
        <f>COUNTIF($A$25:$G$25,"60")</f>
        <v>0</v>
      </c>
      <c r="G192" s="91">
        <f>COUNTIF($A$28:$G$28,"60")</f>
        <v>0</v>
      </c>
      <c r="H192" s="91">
        <f>COUNTIF($A$31:$G$31,"60")</f>
        <v>0</v>
      </c>
      <c r="I192" s="91">
        <f>COUNTIF($A$34:$G$34,"60")</f>
        <v>0</v>
      </c>
      <c r="J192" s="91">
        <f>COUNTIF($A$37:$G$37,"60")</f>
        <v>0</v>
      </c>
      <c r="K192" s="86"/>
      <c r="L192" s="86"/>
      <c r="M192" s="86"/>
      <c r="N192" s="86"/>
      <c r="O192" s="204">
        <f>SUM(A192:N192)</f>
        <v>0</v>
      </c>
      <c r="P192" s="206">
        <f>O192/60</f>
        <v>0</v>
      </c>
      <c r="Q192" s="86"/>
    </row>
    <row r="193" spans="1:15">
      <c r="B193" s="98"/>
      <c r="C193" s="98"/>
      <c r="D193" s="98"/>
      <c r="E193" s="98"/>
      <c r="F193" s="98"/>
      <c r="G193" s="98"/>
      <c r="H193" s="98"/>
      <c r="I193" s="98"/>
      <c r="J193" s="98"/>
    </row>
    <row r="194" spans="1:15">
      <c r="A194" s="98"/>
      <c r="B194" s="98"/>
      <c r="C194" s="98"/>
      <c r="D194" s="98"/>
      <c r="E194" s="98"/>
      <c r="F194" s="98"/>
      <c r="G194" s="98"/>
      <c r="H194" s="98"/>
      <c r="I194" s="98"/>
      <c r="J194" s="118"/>
      <c r="K194" s="66"/>
      <c r="L194" s="66"/>
      <c r="M194" s="66"/>
      <c r="N194" s="66"/>
      <c r="O194" s="66"/>
    </row>
    <row r="195" spans="1:15" ht="15">
      <c r="J195" s="1"/>
      <c r="K195" s="1"/>
      <c r="L195" s="68"/>
      <c r="M195" s="1"/>
      <c r="N195" s="1"/>
      <c r="O195" s="1"/>
    </row>
    <row r="196" spans="1:15" ht="15">
      <c r="J196" s="69"/>
      <c r="K196" s="69"/>
      <c r="L196" s="69"/>
      <c r="M196" s="70"/>
      <c r="N196" s="13"/>
      <c r="O196" s="13"/>
    </row>
    <row r="197" spans="1:15" ht="15">
      <c r="J197" s="69"/>
      <c r="K197" s="69"/>
      <c r="L197" s="69"/>
      <c r="M197" s="70"/>
      <c r="N197" s="13"/>
      <c r="O197" s="13"/>
    </row>
    <row r="198" spans="1:15">
      <c r="J198" s="16"/>
      <c r="K198" s="16"/>
      <c r="L198" s="16"/>
      <c r="M198" s="16"/>
      <c r="N198" s="16"/>
      <c r="O198" s="16"/>
    </row>
    <row r="199" spans="1:15">
      <c r="A199" s="86"/>
      <c r="B199" s="86"/>
      <c r="C199" s="86"/>
      <c r="D199" s="86"/>
      <c r="E199" s="86"/>
      <c r="F199" s="86"/>
      <c r="G199" s="86"/>
      <c r="H199" s="86"/>
      <c r="J199" s="67"/>
      <c r="K199" s="67"/>
      <c r="L199" s="67"/>
      <c r="M199" s="67"/>
      <c r="N199" s="67"/>
      <c r="O199" s="67"/>
    </row>
    <row r="200" spans="1:15">
      <c r="A200" s="86" t="s">
        <v>157</v>
      </c>
      <c r="B200" s="86"/>
      <c r="C200" s="86"/>
      <c r="D200" s="86"/>
      <c r="E200" s="86"/>
      <c r="F200" s="86"/>
      <c r="G200" s="86"/>
      <c r="H200" s="86"/>
      <c r="J200" s="67"/>
      <c r="K200" s="67"/>
      <c r="L200" s="67"/>
      <c r="M200" s="67"/>
      <c r="N200" s="67"/>
      <c r="O200" s="67"/>
    </row>
    <row r="201" spans="1:15">
      <c r="A201" s="209">
        <f ca="1">WEEKDAY(C4)</f>
        <v>2</v>
      </c>
      <c r="B201" s="86"/>
      <c r="C201" s="86"/>
      <c r="D201" s="86"/>
      <c r="E201" s="86"/>
      <c r="F201" s="86"/>
      <c r="G201" s="86"/>
      <c r="H201" s="86"/>
      <c r="J201" s="16"/>
      <c r="K201" s="16"/>
      <c r="L201" s="66"/>
      <c r="M201" s="16"/>
      <c r="N201" s="16"/>
      <c r="O201" s="67"/>
    </row>
    <row r="202" spans="1:15">
      <c r="A202" s="86" t="s">
        <v>158</v>
      </c>
      <c r="B202" s="86"/>
      <c r="C202" s="86"/>
      <c r="D202" s="86"/>
      <c r="E202" s="86"/>
      <c r="F202" s="86"/>
      <c r="G202" s="86"/>
      <c r="H202" s="86"/>
      <c r="J202" s="67"/>
      <c r="K202" s="66"/>
      <c r="L202" s="66"/>
      <c r="M202" s="67"/>
      <c r="N202" s="67"/>
      <c r="O202" s="67"/>
    </row>
    <row r="203" spans="1:15">
      <c r="A203" s="210" t="str">
        <f ca="1">IF(A201=1, "6", IF(A201=2, "5", IF(A201=3,"4", IF(A201=4,"3",IF(A201=5,"2", IF(A201=6,"1", IF(A201=7,"0")))))))</f>
        <v>5</v>
      </c>
      <c r="B203" s="86"/>
      <c r="C203" s="86"/>
      <c r="D203" s="86"/>
      <c r="E203" s="86"/>
      <c r="F203" s="86"/>
      <c r="G203" s="86"/>
      <c r="H203" s="86"/>
      <c r="J203" s="67"/>
      <c r="K203" s="66"/>
      <c r="L203" s="66"/>
      <c r="M203" s="67"/>
      <c r="N203" s="67"/>
      <c r="O203" s="67"/>
    </row>
    <row r="204" spans="1:15">
      <c r="A204" s="86"/>
      <c r="B204" s="86"/>
      <c r="C204" s="86"/>
      <c r="D204" s="86"/>
      <c r="E204" s="86"/>
      <c r="F204" s="86"/>
      <c r="G204" s="86"/>
      <c r="H204" s="86"/>
      <c r="J204" s="67"/>
      <c r="K204" s="16"/>
      <c r="L204" s="66"/>
      <c r="M204" s="16"/>
      <c r="N204" s="67"/>
      <c r="O204" s="67"/>
    </row>
    <row r="205" spans="1:15" ht="15">
      <c r="A205" s="86"/>
      <c r="B205" s="86"/>
      <c r="C205" s="86"/>
      <c r="D205" s="86"/>
      <c r="E205" s="86"/>
      <c r="F205" s="86"/>
      <c r="G205" s="86"/>
      <c r="H205" s="86"/>
      <c r="J205" s="14"/>
      <c r="K205" s="14"/>
      <c r="L205" s="14"/>
      <c r="M205" s="14"/>
      <c r="N205" s="14"/>
      <c r="O205" s="14"/>
    </row>
    <row r="206" spans="1:15" ht="15">
      <c r="A206" s="86"/>
      <c r="B206" s="86"/>
      <c r="C206" s="86"/>
      <c r="D206" s="86"/>
      <c r="E206" s="86"/>
      <c r="F206" s="86"/>
      <c r="G206" s="86"/>
      <c r="H206" s="86"/>
      <c r="J206" s="14"/>
      <c r="K206" s="14"/>
      <c r="L206" s="14"/>
      <c r="M206" s="14"/>
      <c r="N206" s="14"/>
      <c r="O206" s="14"/>
    </row>
    <row r="207" spans="1:15">
      <c r="A207" s="86"/>
      <c r="B207" s="86"/>
      <c r="C207" s="86"/>
      <c r="D207" s="86"/>
      <c r="E207" s="86"/>
      <c r="F207" s="86"/>
      <c r="G207" s="86"/>
      <c r="H207" s="86"/>
      <c r="J207" s="16"/>
      <c r="K207" s="67"/>
      <c r="L207" s="16"/>
      <c r="M207" s="16"/>
      <c r="N207" s="16"/>
      <c r="O207" s="16"/>
    </row>
    <row r="208" spans="1:15">
      <c r="J208" s="67"/>
      <c r="K208" s="67"/>
      <c r="L208" s="67"/>
      <c r="M208" s="66"/>
      <c r="N208" s="66"/>
      <c r="O208" s="67"/>
    </row>
    <row r="209" spans="10:15">
      <c r="J209" s="67"/>
      <c r="K209" s="67"/>
      <c r="L209" s="67"/>
      <c r="M209" s="66"/>
      <c r="N209" s="66"/>
      <c r="O209" s="67"/>
    </row>
    <row r="210" spans="10:15">
      <c r="J210" s="66"/>
      <c r="K210" s="67"/>
      <c r="L210" s="16"/>
      <c r="M210" s="16"/>
      <c r="N210" s="16"/>
      <c r="O210" s="16"/>
    </row>
    <row r="211" spans="10:15">
      <c r="J211" s="66"/>
      <c r="K211" s="66"/>
      <c r="L211" s="66"/>
      <c r="M211" s="66"/>
      <c r="N211" s="67"/>
      <c r="O211" s="66"/>
    </row>
    <row r="212" spans="10:15">
      <c r="J212" s="66"/>
      <c r="K212" s="66"/>
      <c r="L212" s="66"/>
      <c r="M212" s="66"/>
      <c r="N212" s="67"/>
      <c r="O212" s="66"/>
    </row>
    <row r="213" spans="10:15">
      <c r="J213" s="66"/>
      <c r="K213" s="66"/>
      <c r="L213" s="16"/>
      <c r="M213" s="66"/>
      <c r="N213" s="16"/>
      <c r="O213" s="16"/>
    </row>
    <row r="214" spans="10:15">
      <c r="J214" s="66"/>
      <c r="K214" s="66"/>
      <c r="L214" s="16"/>
      <c r="M214" s="66"/>
      <c r="N214" s="16"/>
      <c r="O214" s="16"/>
    </row>
    <row r="215" spans="10:15">
      <c r="J215" s="66"/>
      <c r="K215" s="66"/>
      <c r="L215" s="16"/>
      <c r="M215" s="66"/>
      <c r="N215" s="16"/>
      <c r="O215" s="16"/>
    </row>
    <row r="216" spans="10:15">
      <c r="J216" s="66"/>
      <c r="K216" s="66"/>
      <c r="L216" s="16"/>
      <c r="M216" s="66"/>
      <c r="N216" s="16"/>
      <c r="O216" s="16"/>
    </row>
    <row r="217" spans="10:15">
      <c r="J217" s="66"/>
      <c r="K217" s="66"/>
      <c r="L217" s="16"/>
      <c r="M217" s="66"/>
      <c r="N217" s="16"/>
      <c r="O217" s="16"/>
    </row>
    <row r="218" spans="10:15">
      <c r="J218" s="66"/>
      <c r="K218" s="66"/>
      <c r="L218" s="16"/>
      <c r="M218" s="66"/>
      <c r="N218" s="16"/>
      <c r="O218" s="16"/>
    </row>
    <row r="219" spans="10:15">
      <c r="J219" s="66"/>
      <c r="K219" s="66"/>
      <c r="L219" s="66"/>
      <c r="M219" s="66"/>
      <c r="N219" s="66"/>
      <c r="O219" s="66"/>
    </row>
    <row r="220" spans="10:15">
      <c r="J220" s="66"/>
      <c r="K220" s="66"/>
      <c r="L220" s="66"/>
      <c r="M220" s="66"/>
      <c r="N220" s="66"/>
      <c r="O220" s="66"/>
    </row>
    <row r="221" spans="10:15">
      <c r="J221" s="66"/>
      <c r="K221" s="66"/>
      <c r="L221" s="66"/>
      <c r="M221" s="66"/>
      <c r="N221" s="66"/>
      <c r="O221" s="66"/>
    </row>
    <row r="222" spans="10:15" ht="15">
      <c r="J222" s="1"/>
      <c r="K222" s="1"/>
      <c r="L222" s="68"/>
      <c r="M222" s="1"/>
      <c r="N222" s="1"/>
      <c r="O222" s="1"/>
    </row>
    <row r="223" spans="10:15" ht="15">
      <c r="J223" s="69"/>
      <c r="K223" s="69"/>
      <c r="L223" s="69"/>
      <c r="M223" s="70"/>
      <c r="N223" s="13"/>
      <c r="O223" s="13"/>
    </row>
    <row r="224" spans="10:15">
      <c r="J224" s="66"/>
      <c r="K224" s="66"/>
      <c r="L224" s="66"/>
      <c r="M224" s="66"/>
      <c r="N224" s="66"/>
      <c r="O224" s="66"/>
    </row>
    <row r="225" spans="10:15">
      <c r="J225" s="16"/>
      <c r="K225" s="16"/>
      <c r="L225" s="16"/>
      <c r="M225" s="16"/>
      <c r="N225" s="16"/>
      <c r="O225" s="16"/>
    </row>
    <row r="226" spans="10:15" ht="15">
      <c r="J226" s="69"/>
      <c r="K226" s="69"/>
      <c r="L226" s="69"/>
      <c r="M226" s="70"/>
      <c r="N226" s="13"/>
      <c r="O226" s="13"/>
    </row>
    <row r="227" spans="10:15">
      <c r="J227" s="66"/>
      <c r="K227" s="66"/>
      <c r="L227" s="66"/>
      <c r="M227" s="66"/>
      <c r="N227" s="66"/>
      <c r="O227" s="66"/>
    </row>
    <row r="228" spans="10:15">
      <c r="J228" s="16"/>
      <c r="K228" s="16"/>
      <c r="L228" s="16"/>
      <c r="M228" s="67"/>
      <c r="N228" s="16"/>
      <c r="O228" s="67"/>
    </row>
    <row r="229" spans="10:15">
      <c r="J229" s="67"/>
      <c r="K229" s="67"/>
      <c r="L229" s="67"/>
      <c r="M229" s="67"/>
      <c r="N229" s="67"/>
      <c r="O229" s="67"/>
    </row>
    <row r="230" spans="10:15">
      <c r="J230" s="66"/>
      <c r="K230" s="66"/>
      <c r="L230" s="66"/>
      <c r="M230" s="66"/>
      <c r="N230" s="66"/>
      <c r="O230" s="67"/>
    </row>
    <row r="231" spans="10:15">
      <c r="J231" s="67"/>
      <c r="K231" s="16"/>
      <c r="L231" s="16"/>
      <c r="M231" s="67"/>
      <c r="N231" s="67"/>
      <c r="O231" s="67"/>
    </row>
    <row r="232" spans="10:15">
      <c r="J232" s="67"/>
      <c r="K232" s="67"/>
      <c r="L232" s="67"/>
      <c r="M232" s="67"/>
      <c r="N232" s="67"/>
      <c r="O232" s="67"/>
    </row>
    <row r="233" spans="10:15">
      <c r="J233" s="67"/>
      <c r="K233" s="66"/>
      <c r="L233" s="66"/>
      <c r="M233" s="67"/>
      <c r="N233" s="67"/>
      <c r="O233" s="67"/>
    </row>
    <row r="234" spans="10:15" ht="15">
      <c r="J234" s="14"/>
      <c r="K234" s="14"/>
      <c r="L234" s="14"/>
      <c r="M234" s="14"/>
      <c r="N234" s="14"/>
      <c r="O234" s="14"/>
    </row>
    <row r="235" spans="10:15" ht="15">
      <c r="J235" s="14"/>
      <c r="K235" s="14"/>
      <c r="L235" s="14"/>
      <c r="M235" s="14"/>
      <c r="N235" s="14"/>
      <c r="O235" s="14"/>
    </row>
    <row r="236" spans="10:15">
      <c r="J236" s="66"/>
      <c r="K236" s="66"/>
      <c r="L236" s="66"/>
      <c r="M236" s="66"/>
      <c r="N236" s="66"/>
      <c r="O236" s="66"/>
    </row>
    <row r="237" spans="10:15">
      <c r="J237" s="16"/>
      <c r="K237" s="67"/>
      <c r="L237" s="16"/>
      <c r="M237" s="16"/>
      <c r="N237" s="16"/>
      <c r="O237" s="16"/>
    </row>
    <row r="238" spans="10:15">
      <c r="J238" s="67"/>
      <c r="K238" s="67"/>
      <c r="L238" s="66"/>
      <c r="M238" s="66"/>
      <c r="N238" s="66"/>
      <c r="O238" s="66"/>
    </row>
    <row r="239" spans="10:15">
      <c r="J239" s="67"/>
      <c r="K239" s="67"/>
      <c r="L239" s="66"/>
      <c r="M239" s="66"/>
      <c r="N239" s="66"/>
      <c r="O239" s="66"/>
    </row>
    <row r="240" spans="10:15">
      <c r="J240" s="66"/>
      <c r="K240" s="66"/>
      <c r="L240" s="16"/>
      <c r="M240" s="16"/>
      <c r="N240" s="16"/>
      <c r="O240" s="16"/>
    </row>
    <row r="241" spans="10:15">
      <c r="J241" s="66"/>
      <c r="K241" s="66"/>
      <c r="L241" s="66"/>
      <c r="M241" s="66"/>
      <c r="N241" s="66"/>
      <c r="O241" s="66"/>
    </row>
    <row r="242" spans="10:15">
      <c r="J242" s="66"/>
      <c r="K242" s="66"/>
      <c r="L242" s="66"/>
      <c r="M242" s="66"/>
      <c r="N242" s="66"/>
      <c r="O242" s="66"/>
    </row>
    <row r="243" spans="10:15">
      <c r="J243" s="66"/>
      <c r="K243" s="66"/>
      <c r="L243" s="66"/>
      <c r="M243" s="16"/>
      <c r="N243" s="16"/>
      <c r="O243" s="16"/>
    </row>
  </sheetData>
  <sheetProtection selectLockedCells="1"/>
  <mergeCells count="3">
    <mergeCell ref="A6:G6"/>
    <mergeCell ref="H8:J8"/>
    <mergeCell ref="A2:H2"/>
  </mergeCells>
  <conditionalFormatting sqref="J39:L39 J42:L42 J45:L45 J48:L48 J51:L51 T34:V34 T37:V37 T10:V10 T13 T19 T16:V16 U12:V14 U18:V20 T22:V22 T25:V25 T28:V28 T31:V31">
    <cfRule type="cellIs" dxfId="3" priority="1" stopIfTrue="1" operator="equal">
      <formula>99</formula>
    </cfRule>
  </conditionalFormatting>
  <dataValidations count="5">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A45:G45 A42:G42 A48:G48">
      <formula1>"0,1,2,3,4,5,6,7,8,9,10,11,12,13,14,15,16,17,18,19,20,21,22,23,24,25,26,27,28,29,30,31,32,33,34,35,36,37,38,39,40,41,42,43,44,45"</formula1>
    </dataValidation>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0">
      <formula1>"0,1,2,3,4,5,6,7,8,9,10,11,12,13,14,15,16,17,18,19,20,21,22,23,24,25,26,27,28,29,30,31,32,33,34,35,36,37,38,39,40,41,42,43,44,45,46,47,48,49,50,51,52,53,54,55,56,57,58,59,60"</formula1>
    </dataValidation>
    <dataValidation type="list" allowBlank="1" showInputMessage="1" showErrorMessage="1" sqref="B4">
      <formula1>"Male,Female"</formula1>
    </dataValidation>
    <dataValidation type="list" showInputMessage="1" showErrorMessage="1" sqref="A2">
      <formula1>$X$2:$X$3</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B10:G10 A13:G13 A16:G16 A19:G19 A22:G22 A25:G25 A28:G28 A31:G31 A34:G34 A37:G37">
      <formula1>"0,1,2,3,4,5,6,7,8,9,10,11,12,13,14,15,16,17,18,19,20,21,22,23,24,25,26,27,28,29,30,31,32,33,34,35,36,37,38,39,40,41,42,43,44,45,46,47,48,49,50,51,52,53,54,55,56,57,58,59,60"</formula1>
    </dataValidation>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5"/>
  <sheetViews>
    <sheetView showGridLines="0" workbookViewId="0">
      <selection activeCell="C103" sqref="C103"/>
    </sheetView>
  </sheetViews>
  <sheetFormatPr defaultColWidth="8.75" defaultRowHeight="12.75"/>
  <cols>
    <col min="1" max="1" width="43" customWidth="1"/>
    <col min="2" max="2" width="13.375" customWidth="1"/>
    <col min="3" max="3" width="38" customWidth="1"/>
    <col min="4" max="4" width="20.375" customWidth="1"/>
    <col min="5" max="5" width="15.625" bestFit="1" customWidth="1"/>
  </cols>
  <sheetData>
    <row r="1" spans="1:5">
      <c r="A1" s="102" t="s">
        <v>155</v>
      </c>
      <c r="B1" s="103">
        <f ca="1">'60'!H6</f>
        <v>42339</v>
      </c>
      <c r="D1" s="20"/>
      <c r="E1" s="20"/>
    </row>
    <row r="2" spans="1:5" ht="15.75" thickBot="1">
      <c r="A2" s="231" t="s">
        <v>167</v>
      </c>
      <c r="B2" s="231"/>
      <c r="C2" s="231"/>
      <c r="D2" s="20"/>
      <c r="E2" s="20"/>
    </row>
    <row r="3" spans="1:5" ht="13.5" thickBot="1">
      <c r="A3" s="238" t="s">
        <v>168</v>
      </c>
      <c r="B3" s="239"/>
      <c r="C3" s="163" t="str">
        <f>'60'!A2</f>
        <v xml:space="preserve">CANNABIS: Marijuana, Hashish, Hash oil </v>
      </c>
      <c r="D3" s="20"/>
      <c r="E3" s="20"/>
    </row>
    <row r="4" spans="1:5">
      <c r="D4" s="20"/>
      <c r="E4" s="20"/>
    </row>
    <row r="5" spans="1:5" ht="15">
      <c r="A5" s="232" t="s">
        <v>170</v>
      </c>
      <c r="B5" s="233"/>
      <c r="C5" s="44">
        <f>SUM('60'!S10:S37)</f>
        <v>0</v>
      </c>
      <c r="D5" s="20"/>
      <c r="E5" s="20"/>
    </row>
    <row r="6" spans="1:5">
      <c r="A6" s="2"/>
      <c r="B6" s="2"/>
      <c r="C6" s="3"/>
      <c r="D6" s="20"/>
      <c r="E6" s="20"/>
    </row>
    <row r="7" spans="1:5" ht="15">
      <c r="A7" s="234" t="s">
        <v>179</v>
      </c>
      <c r="B7" s="235"/>
      <c r="C7" s="39">
        <f>SUM('60'!V10:V37)</f>
        <v>0</v>
      </c>
      <c r="D7" s="20"/>
      <c r="E7" s="20"/>
    </row>
    <row r="8" spans="1:5">
      <c r="A8" s="2"/>
      <c r="B8" s="2"/>
      <c r="C8" s="3"/>
      <c r="D8" s="20"/>
      <c r="E8" s="20"/>
    </row>
    <row r="9" spans="1:5" ht="15">
      <c r="A9" s="236" t="s">
        <v>172</v>
      </c>
      <c r="B9" s="237"/>
      <c r="C9" s="40">
        <f>C7/60</f>
        <v>0</v>
      </c>
      <c r="D9" s="20"/>
      <c r="E9" s="20"/>
    </row>
    <row r="10" spans="1:5">
      <c r="A10" s="2"/>
      <c r="B10" s="2"/>
      <c r="C10" s="3"/>
      <c r="D10" s="20"/>
      <c r="E10" s="20"/>
    </row>
    <row r="11" spans="1:5" ht="15">
      <c r="A11" s="232" t="s">
        <v>173</v>
      </c>
      <c r="B11" s="233"/>
      <c r="C11" s="41" t="e">
        <f>C5/C7</f>
        <v>#DIV/0!</v>
      </c>
      <c r="D11" s="20"/>
      <c r="E11" s="20"/>
    </row>
    <row r="12" spans="1:5">
      <c r="A12" s="2"/>
      <c r="B12" s="2"/>
      <c r="C12" s="3"/>
      <c r="D12" s="20"/>
      <c r="E12" s="20"/>
    </row>
    <row r="13" spans="1:5" ht="15">
      <c r="A13" s="232" t="s">
        <v>174</v>
      </c>
      <c r="B13" s="233"/>
      <c r="C13" s="44">
        <f>C5/60</f>
        <v>0</v>
      </c>
      <c r="D13" s="20"/>
      <c r="E13" s="20"/>
    </row>
    <row r="14" spans="1:5">
      <c r="A14" s="2"/>
      <c r="B14" s="2"/>
      <c r="C14" s="3"/>
      <c r="D14" s="20"/>
      <c r="E14" s="20"/>
    </row>
    <row r="15" spans="1:5" ht="15">
      <c r="A15" s="232" t="s">
        <v>119</v>
      </c>
      <c r="B15" s="233"/>
      <c r="C15" s="39">
        <f>SUM('60'!T10:T37)</f>
        <v>0</v>
      </c>
      <c r="D15" s="20"/>
      <c r="E15" s="20"/>
    </row>
    <row r="16" spans="1:5">
      <c r="A16" s="2"/>
      <c r="B16" s="2"/>
      <c r="C16" s="3"/>
      <c r="D16" s="20"/>
      <c r="E16" s="20"/>
    </row>
    <row r="17" spans="1:5" ht="15">
      <c r="A17" s="232" t="s">
        <v>175</v>
      </c>
      <c r="B17" s="233"/>
      <c r="C17" s="44">
        <f>C5*6</f>
        <v>0</v>
      </c>
      <c r="D17" s="21"/>
      <c r="E17" s="21"/>
    </row>
    <row r="18" spans="1:5">
      <c r="A18" s="20"/>
      <c r="B18" s="20"/>
      <c r="C18" s="20"/>
      <c r="D18" s="19"/>
      <c r="E18" s="19"/>
    </row>
    <row r="19" spans="1:5" ht="15">
      <c r="A19" s="240" t="s">
        <v>176</v>
      </c>
      <c r="B19" s="241"/>
      <c r="C19" s="63">
        <f>MAX('60'!A10:G10,'60'!A13:G13,'60'!A16:G16,'60'!A19:G19,'60'!A22:G22,'60'!A25:G25,'60'!A28:G28,'60'!A31:G31,'60'!A34:G34,'60'!A37:G37)</f>
        <v>0</v>
      </c>
      <c r="D19" s="19"/>
      <c r="E19" s="19"/>
    </row>
    <row r="20" spans="1:5">
      <c r="A20" s="21"/>
      <c r="B20" s="21"/>
      <c r="C20" s="21"/>
    </row>
    <row r="21" spans="1:5" ht="15">
      <c r="A21" s="236" t="s">
        <v>177</v>
      </c>
      <c r="B21" s="237"/>
      <c r="C21" s="43">
        <f>(C5*7)/60</f>
        <v>0</v>
      </c>
    </row>
    <row r="22" spans="1:5" ht="13.5" thickBot="1">
      <c r="A22" s="19"/>
      <c r="B22" s="19"/>
      <c r="C22" s="19"/>
    </row>
    <row r="23" spans="1:5" ht="38.25">
      <c r="A23" s="51" t="s">
        <v>71</v>
      </c>
      <c r="B23" s="165" t="s">
        <v>178</v>
      </c>
      <c r="C23" s="20"/>
    </row>
    <row r="24" spans="1:5">
      <c r="A24" s="52" t="s">
        <v>67</v>
      </c>
      <c r="B24" s="64">
        <f>SUM('60'!A10,'60'!A13,'60'!A16,'60'!A19,'60'!A22,'60'!A25,'60'!A28,'60'!A31,'60'!A34,'60'!A37)</f>
        <v>0</v>
      </c>
      <c r="C24" s="20"/>
    </row>
    <row r="25" spans="1:5">
      <c r="A25" s="52" t="s">
        <v>104</v>
      </c>
      <c r="B25" s="53">
        <f>SUM('60'!B10,'60'!B13,'60'!B16,'60'!B19,'60'!B22,'60'!B25,'60'!B28,'60'!B31,'60'!B34,'60'!B37)</f>
        <v>0</v>
      </c>
      <c r="C25" s="20"/>
    </row>
    <row r="26" spans="1:5">
      <c r="A26" s="52" t="s">
        <v>105</v>
      </c>
      <c r="B26" s="53">
        <f>SUM('60'!C10,'60'!C13,'60'!C16,'60'!C19,'60'!C22,'60'!C25,'60'!C28,'60'!C31,'60'!C34,'60'!C37)</f>
        <v>0</v>
      </c>
      <c r="C26" s="20"/>
    </row>
    <row r="27" spans="1:5">
      <c r="A27" s="52" t="s">
        <v>106</v>
      </c>
      <c r="B27" s="53">
        <f>SUM('60'!D10,'60'!D13,'60'!D16,'60'!D19,'60'!D22,'60'!D25,'60'!D28,'60'!D31,'60'!D34,'60'!D37)</f>
        <v>0</v>
      </c>
      <c r="C27" s="20"/>
    </row>
    <row r="28" spans="1:5">
      <c r="A28" s="52" t="s">
        <v>107</v>
      </c>
      <c r="B28" s="53">
        <f>SUM('60'!E10,'60'!E13,'60'!E16,'60'!E19,'60'!E22,'60'!E25,'60'!E28,'60'!E31,'60'!E34,'60'!E37)</f>
        <v>0</v>
      </c>
      <c r="C28" s="20"/>
    </row>
    <row r="29" spans="1:5">
      <c r="A29" s="52" t="s">
        <v>108</v>
      </c>
      <c r="B29" s="53">
        <f>SUM('60'!F10,'60'!F13,'60'!F16,'60'!F19,'60'!F22,'60'!F25,'60'!F28,'60'!F31,'60'!F34,'60'!F37)</f>
        <v>0</v>
      </c>
      <c r="C29" s="20"/>
      <c r="D29" s="20"/>
      <c r="E29" s="20"/>
    </row>
    <row r="30" spans="1:5" ht="13.5" thickBot="1">
      <c r="A30" s="54" t="s">
        <v>109</v>
      </c>
      <c r="B30" s="55">
        <f>SUM('60'!G10,'60'!G13,'60'!G16,'60'!G19,'60'!G22,'60'!G25,'60'!G28,'60'!G31,'60'!G34,'60'!G37)</f>
        <v>0</v>
      </c>
      <c r="C30" s="20"/>
      <c r="D30" s="20"/>
      <c r="E30" s="20"/>
    </row>
    <row r="31" spans="1:5">
      <c r="A31" s="20"/>
      <c r="B31" s="20"/>
      <c r="C31" s="20"/>
      <c r="D31" s="20"/>
      <c r="E31" s="20"/>
    </row>
    <row r="32" spans="1:5">
      <c r="A32" s="20"/>
      <c r="B32" s="20"/>
      <c r="C32" s="20"/>
      <c r="D32" s="20"/>
      <c r="E32" s="20"/>
    </row>
    <row r="33" spans="1:5">
      <c r="A33" s="20"/>
      <c r="B33" s="20"/>
      <c r="C33" s="20"/>
      <c r="D33" s="20"/>
      <c r="E33" s="20"/>
    </row>
    <row r="34" spans="1:5">
      <c r="A34" s="20"/>
      <c r="B34" s="20"/>
      <c r="C34" s="20"/>
      <c r="D34" s="20"/>
      <c r="E34" s="20"/>
    </row>
    <row r="35" spans="1:5">
      <c r="A35" s="20"/>
      <c r="B35" s="20"/>
      <c r="C35" s="20"/>
      <c r="D35" s="20"/>
      <c r="E35" s="20"/>
    </row>
    <row r="36" spans="1:5">
      <c r="A36" s="20"/>
      <c r="B36" s="20"/>
      <c r="C36" s="20"/>
      <c r="D36" s="20"/>
      <c r="E36" s="20"/>
    </row>
    <row r="65" spans="1:5">
      <c r="A65" s="20"/>
      <c r="B65" s="20"/>
      <c r="C65" s="20"/>
      <c r="D65" s="20"/>
      <c r="E65" s="20"/>
    </row>
  </sheetData>
  <mergeCells count="11">
    <mergeCell ref="A2:C2"/>
    <mergeCell ref="A5:B5"/>
    <mergeCell ref="A7:B7"/>
    <mergeCell ref="A9:B9"/>
    <mergeCell ref="A11:B11"/>
    <mergeCell ref="A15:B15"/>
    <mergeCell ref="A3:B3"/>
    <mergeCell ref="A17:B17"/>
    <mergeCell ref="A19:B19"/>
    <mergeCell ref="A21:B21"/>
    <mergeCell ref="A13:B13"/>
  </mergeCells>
  <pageMargins left="0.7" right="0.7" top="0.75" bottom="0.75" header="0.3" footer="0.3"/>
  <pageSetup scale="71" fitToHeight="4" orientation="portrait"/>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43"/>
  <sheetViews>
    <sheetView showGridLines="0" workbookViewId="0">
      <pane ySplit="7" topLeftCell="A8" activePane="bottomLeft" state="frozenSplit"/>
      <selection pane="bottomLeft" activeCell="J6" sqref="J6"/>
    </sheetView>
  </sheetViews>
  <sheetFormatPr defaultColWidth="8.75" defaultRowHeight="12.75"/>
  <cols>
    <col min="1" max="2" width="10.625" style="4" customWidth="1"/>
    <col min="3" max="3" width="10.875" style="4" customWidth="1"/>
    <col min="4" max="7" width="10.625" style="4" customWidth="1"/>
    <col min="8" max="8" width="25.75" style="4" customWidth="1"/>
    <col min="9" max="9" width="25.875" style="4" bestFit="1" customWidth="1"/>
    <col min="10" max="10" width="24.75" style="4" customWidth="1"/>
    <col min="11" max="11" width="20.25" style="4" customWidth="1"/>
    <col min="12" max="12" width="28.875" style="4" bestFit="1" customWidth="1"/>
    <col min="13" max="15" width="10.125" style="4" customWidth="1"/>
    <col min="16" max="18" width="8.75" style="4"/>
    <col min="19" max="19" width="16" style="4" bestFit="1" customWidth="1"/>
    <col min="20" max="20" width="24.875" style="4" bestFit="1" customWidth="1"/>
    <col min="21" max="21" width="20.875" style="4" bestFit="1" customWidth="1"/>
    <col min="22" max="22" width="27.75" style="4" bestFit="1" customWidth="1"/>
    <col min="23" max="23" width="16.125" style="4" bestFit="1" customWidth="1"/>
    <col min="24" max="16384" width="8.75" style="4"/>
  </cols>
  <sheetData>
    <row r="1" spans="1:36" customFormat="1" ht="15.75" thickBot="1">
      <c r="A1" s="155" t="s">
        <v>169</v>
      </c>
      <c r="B1" s="156"/>
      <c r="C1" s="157"/>
      <c r="D1" s="157"/>
      <c r="E1" s="158"/>
      <c r="F1" s="157"/>
      <c r="G1" s="157"/>
      <c r="H1" s="159"/>
      <c r="I1" s="4"/>
      <c r="J1" s="136" t="s">
        <v>160</v>
      </c>
      <c r="K1" s="6"/>
      <c r="L1" s="6"/>
      <c r="M1" s="6"/>
      <c r="N1" s="6"/>
      <c r="O1" s="6"/>
      <c r="P1" s="7"/>
      <c r="Q1" s="7"/>
      <c r="R1" s="7"/>
      <c r="T1" s="5"/>
      <c r="U1" s="5"/>
      <c r="V1" s="5"/>
      <c r="W1" s="5"/>
      <c r="X1" s="200" t="s">
        <v>70</v>
      </c>
      <c r="AF1" s="5"/>
      <c r="AG1" s="5"/>
      <c r="AH1" s="5"/>
      <c r="AI1" s="5"/>
      <c r="AJ1" s="5"/>
    </row>
    <row r="2" spans="1:36" customFormat="1" ht="13.5" thickBot="1">
      <c r="A2" s="228" t="s">
        <v>166</v>
      </c>
      <c r="B2" s="229"/>
      <c r="C2" s="229"/>
      <c r="D2" s="229"/>
      <c r="E2" s="229"/>
      <c r="F2" s="229"/>
      <c r="G2" s="229"/>
      <c r="H2" s="230"/>
      <c r="I2" s="4"/>
      <c r="J2" s="119">
        <f ca="1">D4+1</f>
        <v>42249</v>
      </c>
      <c r="K2" s="6"/>
      <c r="L2" s="6"/>
      <c r="M2" s="6"/>
      <c r="N2" s="6"/>
      <c r="O2" s="6"/>
      <c r="P2" s="7"/>
      <c r="Q2" s="7"/>
      <c r="R2" s="7"/>
      <c r="T2" s="5"/>
      <c r="U2" s="5"/>
      <c r="V2" s="5"/>
      <c r="W2" s="5"/>
      <c r="X2" s="200" t="s">
        <v>165</v>
      </c>
      <c r="AF2" s="5"/>
      <c r="AG2" s="5"/>
      <c r="AH2" s="5"/>
      <c r="AI2" s="5"/>
      <c r="AJ2" s="5"/>
    </row>
    <row r="3" spans="1:36" ht="32.25" customHeight="1">
      <c r="A3" s="45" t="s">
        <v>23</v>
      </c>
      <c r="B3" s="46" t="s">
        <v>102</v>
      </c>
      <c r="C3" s="47" t="s">
        <v>154</v>
      </c>
      <c r="D3" s="48" t="s">
        <v>22</v>
      </c>
      <c r="E3" s="37" t="s">
        <v>114</v>
      </c>
      <c r="F3" s="46" t="s">
        <v>143</v>
      </c>
      <c r="G3" s="49" t="s">
        <v>21</v>
      </c>
      <c r="H3" s="122" t="s">
        <v>112</v>
      </c>
      <c r="I3" s="123" t="s">
        <v>113</v>
      </c>
      <c r="J3" s="137" t="s">
        <v>161</v>
      </c>
      <c r="X3" s="220" t="s">
        <v>166</v>
      </c>
    </row>
    <row r="4" spans="1:36" ht="14.25" customHeight="1" thickBot="1">
      <c r="A4" s="111">
        <v>1</v>
      </c>
      <c r="B4" s="109" t="s">
        <v>103</v>
      </c>
      <c r="C4" s="110">
        <f ca="1">H6-1</f>
        <v>42338</v>
      </c>
      <c r="D4" s="28">
        <f ca="1">C4-90</f>
        <v>42248</v>
      </c>
      <c r="E4" s="121">
        <f ca="1">C4+A203</f>
        <v>42343</v>
      </c>
      <c r="F4" s="111"/>
      <c r="G4" s="34">
        <f>SUM(W10:W49)</f>
        <v>0</v>
      </c>
      <c r="H4" s="124">
        <f>90-G4</f>
        <v>90</v>
      </c>
      <c r="I4" s="123" t="str">
        <f>IF(H4=0,"Complete","Not Complete Yet")</f>
        <v>Not Complete Yet</v>
      </c>
      <c r="J4" s="120">
        <f ca="1">C4</f>
        <v>42338</v>
      </c>
    </row>
    <row r="5" spans="1:36" ht="6.75" customHeight="1">
      <c r="B5" s="85">
        <f>IF(B4="Male",1,2)</f>
        <v>1</v>
      </c>
    </row>
    <row r="6" spans="1:36" ht="19.5" customHeight="1" thickBot="1">
      <c r="A6" s="225" t="s">
        <v>122</v>
      </c>
      <c r="B6" s="225"/>
      <c r="C6" s="225"/>
      <c r="D6" s="225"/>
      <c r="E6" s="225"/>
      <c r="F6" s="225"/>
      <c r="G6" s="225"/>
      <c r="H6" s="143">
        <f ca="1">TODAY()</f>
        <v>42339</v>
      </c>
      <c r="I6" s="125" t="s">
        <v>162</v>
      </c>
    </row>
    <row r="7" spans="1:36" s="33" customFormat="1" ht="15.75" customHeight="1" thickBot="1">
      <c r="A7" s="139" t="s">
        <v>146</v>
      </c>
      <c r="B7" s="139" t="s">
        <v>147</v>
      </c>
      <c r="C7" s="140" t="s">
        <v>148</v>
      </c>
      <c r="D7" s="139" t="s">
        <v>149</v>
      </c>
      <c r="E7" s="140" t="s">
        <v>150</v>
      </c>
      <c r="F7" s="139" t="s">
        <v>151</v>
      </c>
      <c r="G7" s="141" t="s">
        <v>152</v>
      </c>
      <c r="H7" s="97"/>
      <c r="I7" s="38"/>
      <c r="J7" s="32"/>
    </row>
    <row r="8" spans="1:36" ht="20.25" customHeight="1">
      <c r="A8" s="127">
        <f t="shared" ref="A8:F8" ca="1" si="0">B8-1</f>
        <v>42246</v>
      </c>
      <c r="B8" s="127">
        <f t="shared" ca="1" si="0"/>
        <v>42247</v>
      </c>
      <c r="C8" s="128">
        <f t="shared" ca="1" si="0"/>
        <v>42248</v>
      </c>
      <c r="D8" s="127">
        <f t="shared" ca="1" si="0"/>
        <v>42249</v>
      </c>
      <c r="E8" s="127">
        <f t="shared" ca="1" si="0"/>
        <v>42250</v>
      </c>
      <c r="F8" s="127">
        <f t="shared" ca="1" si="0"/>
        <v>42251</v>
      </c>
      <c r="G8" s="129">
        <f ca="1">A11-1</f>
        <v>42252</v>
      </c>
      <c r="H8" s="226" t="s">
        <v>153</v>
      </c>
      <c r="I8" s="227"/>
      <c r="J8" s="227"/>
      <c r="N8" s="98"/>
      <c r="S8" s="107" t="s">
        <v>115</v>
      </c>
      <c r="T8" s="105" t="s">
        <v>116</v>
      </c>
      <c r="U8" s="105" t="s">
        <v>117</v>
      </c>
      <c r="V8" s="105" t="s">
        <v>118</v>
      </c>
      <c r="W8" s="105" t="s">
        <v>20</v>
      </c>
    </row>
    <row r="9" spans="1:36" ht="12.75" customHeight="1">
      <c r="A9" s="130"/>
      <c r="B9" s="131"/>
      <c r="C9" s="132"/>
      <c r="D9" s="131"/>
      <c r="E9" s="133"/>
      <c r="F9" s="130"/>
      <c r="G9" s="130"/>
      <c r="H9" s="94"/>
      <c r="N9" s="98"/>
      <c r="S9" s="86"/>
      <c r="T9" s="86"/>
      <c r="U9" s="86"/>
      <c r="V9" s="86"/>
      <c r="W9" s="86"/>
    </row>
    <row r="10" spans="1:36" ht="39.75" customHeight="1">
      <c r="A10" s="50"/>
      <c r="B10" s="50"/>
      <c r="C10" s="50"/>
      <c r="D10" s="50"/>
      <c r="E10" s="50"/>
      <c r="F10" s="50"/>
      <c r="G10" s="92"/>
      <c r="H10" s="94"/>
      <c r="N10" s="98"/>
      <c r="S10" s="87">
        <f>SUM(A10:G10)</f>
        <v>0</v>
      </c>
      <c r="T10" s="87">
        <f>COUNTIF(A10:G10,"0")</f>
        <v>0</v>
      </c>
      <c r="U10" s="88">
        <f>(IF('90'!B5=1,COUNTIF(A10:G10,"&gt;4"),COUNTIF(A10:G10,"&gt;=4")))</f>
        <v>0</v>
      </c>
      <c r="V10" s="88">
        <f>COUNTIF(A10:G10,"&gt;0")</f>
        <v>0</v>
      </c>
      <c r="W10" s="89">
        <f>T10+V10</f>
        <v>0</v>
      </c>
    </row>
    <row r="11" spans="1:36" ht="20.25" customHeight="1">
      <c r="A11" s="135">
        <f t="shared" ref="A11:F11" ca="1" si="1">B11-1</f>
        <v>42253</v>
      </c>
      <c r="B11" s="135">
        <f t="shared" ca="1" si="1"/>
        <v>42254</v>
      </c>
      <c r="C11" s="135">
        <f t="shared" ca="1" si="1"/>
        <v>42255</v>
      </c>
      <c r="D11" s="135">
        <f t="shared" ca="1" si="1"/>
        <v>42256</v>
      </c>
      <c r="E11" s="135">
        <f t="shared" ca="1" si="1"/>
        <v>42257</v>
      </c>
      <c r="F11" s="135">
        <f t="shared" ca="1" si="1"/>
        <v>42258</v>
      </c>
      <c r="G11" s="145">
        <f ca="1">A14-1</f>
        <v>42259</v>
      </c>
      <c r="H11" s="93"/>
      <c r="N11" s="98"/>
      <c r="P11" s="9"/>
      <c r="Q11" s="9"/>
      <c r="R11" s="9"/>
      <c r="S11" s="86"/>
      <c r="T11" s="86"/>
      <c r="U11" s="106"/>
      <c r="V11" s="106"/>
      <c r="W11" s="106"/>
    </row>
    <row r="12" spans="1:36" ht="12.75" customHeight="1">
      <c r="A12" s="130"/>
      <c r="B12" s="131"/>
      <c r="C12" s="132"/>
      <c r="D12" s="131"/>
      <c r="E12" s="133"/>
      <c r="F12" s="130"/>
      <c r="G12" s="130"/>
      <c r="H12" s="94"/>
      <c r="N12" s="98"/>
      <c r="S12" s="86"/>
      <c r="T12" s="86"/>
      <c r="U12" s="88"/>
      <c r="V12" s="88"/>
      <c r="W12" s="86"/>
    </row>
    <row r="13" spans="1:36" ht="39.75" customHeight="1">
      <c r="A13" s="50"/>
      <c r="B13" s="50"/>
      <c r="C13" s="50"/>
      <c r="D13" s="50"/>
      <c r="E13" s="50"/>
      <c r="F13" s="50"/>
      <c r="G13" s="92"/>
      <c r="H13" s="94"/>
      <c r="N13" s="98"/>
      <c r="S13" s="87">
        <f>SUM(A13:G13)</f>
        <v>0</v>
      </c>
      <c r="T13" s="87">
        <f>COUNTIF(A13:G13,"0")</f>
        <v>0</v>
      </c>
      <c r="U13" s="88">
        <f>(IF('90'!B5=1,COUNTIF(A13:G13,"&gt;4"),COUNTIF(A13:G13,"&gt;=4")))</f>
        <v>0</v>
      </c>
      <c r="V13" s="88">
        <f>COUNTIF(A13:G13,"&gt;0")</f>
        <v>0</v>
      </c>
      <c r="W13" s="89">
        <f>T13+V13</f>
        <v>0</v>
      </c>
    </row>
    <row r="14" spans="1:36" ht="20.25" customHeight="1">
      <c r="A14" s="135">
        <f t="shared" ref="A14:F14" ca="1" si="2">B14-1</f>
        <v>42260</v>
      </c>
      <c r="B14" s="135">
        <f t="shared" ca="1" si="2"/>
        <v>42261</v>
      </c>
      <c r="C14" s="135">
        <f t="shared" ca="1" si="2"/>
        <v>42262</v>
      </c>
      <c r="D14" s="135">
        <f t="shared" ca="1" si="2"/>
        <v>42263</v>
      </c>
      <c r="E14" s="138">
        <f t="shared" ca="1" si="2"/>
        <v>42264</v>
      </c>
      <c r="F14" s="135">
        <f t="shared" ca="1" si="2"/>
        <v>42265</v>
      </c>
      <c r="G14" s="145">
        <f ca="1">A17-1</f>
        <v>42266</v>
      </c>
      <c r="H14" s="93"/>
      <c r="N14" s="98"/>
      <c r="S14" s="105"/>
      <c r="T14" s="105"/>
      <c r="U14" s="88"/>
      <c r="V14" s="88"/>
      <c r="W14" s="106"/>
    </row>
    <row r="15" spans="1:36" ht="12.75" customHeight="1">
      <c r="A15" s="130"/>
      <c r="B15" s="133"/>
      <c r="C15" s="132"/>
      <c r="D15" s="131"/>
      <c r="E15" s="133"/>
      <c r="F15" s="131"/>
      <c r="G15" s="130"/>
      <c r="H15" s="94"/>
      <c r="N15" s="98"/>
      <c r="S15" s="86"/>
      <c r="T15" s="86"/>
      <c r="U15" s="106"/>
      <c r="V15" s="106"/>
      <c r="W15" s="86"/>
    </row>
    <row r="16" spans="1:36" ht="39.75" customHeight="1">
      <c r="A16" s="50"/>
      <c r="B16" s="50"/>
      <c r="C16" s="50"/>
      <c r="D16" s="50"/>
      <c r="E16" s="50"/>
      <c r="F16" s="50"/>
      <c r="G16" s="92"/>
      <c r="H16" s="94"/>
      <c r="N16" s="98"/>
      <c r="S16" s="87">
        <f>SUM(A16:G16)</f>
        <v>0</v>
      </c>
      <c r="T16" s="87">
        <f>COUNTIF(A16:G16,"0")</f>
        <v>0</v>
      </c>
      <c r="U16" s="88">
        <f>(IF('90'!B5=1,COUNTIF(A16:G16,"&gt;4"),COUNTIF(A16:G16,"&gt;=4")))</f>
        <v>0</v>
      </c>
      <c r="V16" s="88">
        <f>COUNTIF(A16:G16,"&gt;0")</f>
        <v>0</v>
      </c>
      <c r="W16" s="89">
        <f>T16+V16</f>
        <v>0</v>
      </c>
    </row>
    <row r="17" spans="1:23" ht="20.25" customHeight="1">
      <c r="A17" s="135">
        <f t="shared" ref="A17:F17" ca="1" si="3">B17-1</f>
        <v>42267</v>
      </c>
      <c r="B17" s="135">
        <f t="shared" ca="1" si="3"/>
        <v>42268</v>
      </c>
      <c r="C17" s="135">
        <f t="shared" ca="1" si="3"/>
        <v>42269</v>
      </c>
      <c r="D17" s="135">
        <f t="shared" ca="1" si="3"/>
        <v>42270</v>
      </c>
      <c r="E17" s="135">
        <f t="shared" ca="1" si="3"/>
        <v>42271</v>
      </c>
      <c r="F17" s="135">
        <f t="shared" ca="1" si="3"/>
        <v>42272</v>
      </c>
      <c r="G17" s="145">
        <f ca="1">A20-1</f>
        <v>42273</v>
      </c>
      <c r="H17" s="93"/>
      <c r="N17" s="98"/>
      <c r="S17" s="86"/>
      <c r="T17" s="105"/>
      <c r="U17" s="106"/>
      <c r="V17" s="106"/>
      <c r="W17" s="106"/>
    </row>
    <row r="18" spans="1:23" ht="11.25" customHeight="1">
      <c r="A18" s="133"/>
      <c r="B18" s="133"/>
      <c r="C18" s="132"/>
      <c r="D18" s="131"/>
      <c r="E18" s="133"/>
      <c r="F18" s="131"/>
      <c r="G18" s="130"/>
      <c r="H18" s="93"/>
      <c r="N18" s="98"/>
      <c r="S18" s="86"/>
      <c r="T18" s="86"/>
      <c r="U18" s="88"/>
      <c r="V18" s="88"/>
      <c r="W18" s="89"/>
    </row>
    <row r="19" spans="1:23" ht="39.75" customHeight="1">
      <c r="A19" s="50"/>
      <c r="B19" s="50"/>
      <c r="C19" s="50"/>
      <c r="D19" s="50"/>
      <c r="E19" s="50"/>
      <c r="F19" s="50"/>
      <c r="G19" s="92"/>
      <c r="H19" s="93"/>
      <c r="N19" s="98"/>
      <c r="S19" s="87">
        <f>SUM(A19:G19)</f>
        <v>0</v>
      </c>
      <c r="T19" s="87">
        <f>COUNTIF(A19:G19,"0")</f>
        <v>0</v>
      </c>
      <c r="U19" s="88">
        <f>(IF('90'!B5=1,COUNTIF(A19:G19,"&gt;4"),COUNTIF(A19:G19,"&gt;=4")))</f>
        <v>0</v>
      </c>
      <c r="V19" s="88">
        <f>COUNTIF(A19:G19,"&gt;0")</f>
        <v>0</v>
      </c>
      <c r="W19" s="89">
        <f>T19+V19</f>
        <v>0</v>
      </c>
    </row>
    <row r="20" spans="1:23" ht="19.5" customHeight="1">
      <c r="A20" s="135">
        <f t="shared" ref="A20:F20" ca="1" si="4">B20-1</f>
        <v>42274</v>
      </c>
      <c r="B20" s="135">
        <f t="shared" ca="1" si="4"/>
        <v>42275</v>
      </c>
      <c r="C20" s="135">
        <f t="shared" ca="1" si="4"/>
        <v>42276</v>
      </c>
      <c r="D20" s="135">
        <f t="shared" ca="1" si="4"/>
        <v>42277</v>
      </c>
      <c r="E20" s="135">
        <f t="shared" ca="1" si="4"/>
        <v>42278</v>
      </c>
      <c r="F20" s="135">
        <f t="shared" ca="1" si="4"/>
        <v>42279</v>
      </c>
      <c r="G20" s="145">
        <f ca="1">A23-1</f>
        <v>42280</v>
      </c>
      <c r="H20" s="93"/>
      <c r="N20" s="98"/>
      <c r="S20" s="105"/>
      <c r="T20" s="105"/>
      <c r="U20" s="88"/>
      <c r="V20" s="88"/>
      <c r="W20" s="89"/>
    </row>
    <row r="21" spans="1:23" ht="12" customHeight="1">
      <c r="A21" s="133"/>
      <c r="B21" s="133"/>
      <c r="C21" s="132"/>
      <c r="D21" s="131"/>
      <c r="E21" s="133"/>
      <c r="F21" s="131"/>
      <c r="G21" s="130"/>
      <c r="H21" s="93"/>
      <c r="N21" s="98"/>
      <c r="S21" s="86"/>
      <c r="T21" s="86"/>
      <c r="U21" s="86"/>
      <c r="V21" s="86"/>
      <c r="W21" s="106"/>
    </row>
    <row r="22" spans="1:23" ht="39.75" customHeight="1">
      <c r="A22" s="50"/>
      <c r="B22" s="50"/>
      <c r="C22" s="50"/>
      <c r="D22" s="50"/>
      <c r="E22" s="50"/>
      <c r="F22" s="50"/>
      <c r="G22" s="92"/>
      <c r="H22" s="93"/>
      <c r="N22" s="98"/>
      <c r="S22" s="87">
        <f>SUM(A22:G22)</f>
        <v>0</v>
      </c>
      <c r="T22" s="87">
        <f>COUNTIF(A22:G22,"0")</f>
        <v>0</v>
      </c>
      <c r="U22" s="88">
        <f>(IF('90'!B5=1,COUNTIF(A22:G22,"&gt;4"),COUNTIF(A22:G22,"&gt;=4")))</f>
        <v>0</v>
      </c>
      <c r="V22" s="88">
        <f>COUNTIF(A22:G22,"&gt;0")</f>
        <v>0</v>
      </c>
      <c r="W22" s="89">
        <f>T22+V22</f>
        <v>0</v>
      </c>
    </row>
    <row r="23" spans="1:23" ht="19.5" customHeight="1">
      <c r="A23" s="135">
        <f t="shared" ref="A23:F23" ca="1" si="5">B23-1</f>
        <v>42281</v>
      </c>
      <c r="B23" s="135">
        <f t="shared" ca="1" si="5"/>
        <v>42282</v>
      </c>
      <c r="C23" s="135">
        <f t="shared" ca="1" si="5"/>
        <v>42283</v>
      </c>
      <c r="D23" s="135">
        <f t="shared" ca="1" si="5"/>
        <v>42284</v>
      </c>
      <c r="E23" s="135">
        <f t="shared" ca="1" si="5"/>
        <v>42285</v>
      </c>
      <c r="F23" s="135">
        <f t="shared" ca="1" si="5"/>
        <v>42286</v>
      </c>
      <c r="G23" s="145">
        <f ca="1">A26-1</f>
        <v>42287</v>
      </c>
      <c r="H23" s="93"/>
      <c r="N23" s="98"/>
      <c r="S23" s="86"/>
      <c r="T23" s="105"/>
      <c r="U23" s="86"/>
      <c r="V23" s="86"/>
      <c r="W23" s="86"/>
    </row>
    <row r="24" spans="1:23" ht="12" customHeight="1">
      <c r="A24" s="133"/>
      <c r="B24" s="133"/>
      <c r="C24" s="132"/>
      <c r="D24" s="131"/>
      <c r="E24" s="133"/>
      <c r="F24" s="131"/>
      <c r="G24" s="130"/>
      <c r="H24" s="93"/>
      <c r="N24" s="98"/>
      <c r="S24" s="86"/>
      <c r="T24" s="86"/>
      <c r="U24" s="86"/>
      <c r="V24" s="86"/>
      <c r="W24" s="86"/>
    </row>
    <row r="25" spans="1:23" ht="39.75" customHeight="1">
      <c r="A25" s="50"/>
      <c r="B25" s="50"/>
      <c r="C25" s="50"/>
      <c r="D25" s="50"/>
      <c r="E25" s="50"/>
      <c r="F25" s="50"/>
      <c r="G25" s="92"/>
      <c r="H25" s="93"/>
      <c r="N25" s="98"/>
      <c r="S25" s="87">
        <f>SUM(A25:G25)</f>
        <v>0</v>
      </c>
      <c r="T25" s="87">
        <f>COUNTIF(A25:G25,"0")</f>
        <v>0</v>
      </c>
      <c r="U25" s="88">
        <f>(IF('90'!B5=1,COUNTIF(A25:G25,"&gt;4"),COUNTIF(A25:G25,"&gt;=4")))</f>
        <v>0</v>
      </c>
      <c r="V25" s="88">
        <f>COUNTIF(A25:G25,"&gt;0")</f>
        <v>0</v>
      </c>
      <c r="W25" s="89">
        <f>T25+V25</f>
        <v>0</v>
      </c>
    </row>
    <row r="26" spans="1:23" ht="20.25" customHeight="1">
      <c r="A26" s="135">
        <f t="shared" ref="A26:F26" ca="1" si="6">B26-1</f>
        <v>42288</v>
      </c>
      <c r="B26" s="135">
        <f t="shared" ca="1" si="6"/>
        <v>42289</v>
      </c>
      <c r="C26" s="135">
        <f t="shared" ca="1" si="6"/>
        <v>42290</v>
      </c>
      <c r="D26" s="135">
        <f t="shared" ca="1" si="6"/>
        <v>42291</v>
      </c>
      <c r="E26" s="135">
        <f t="shared" ca="1" si="6"/>
        <v>42292</v>
      </c>
      <c r="F26" s="135">
        <f t="shared" ca="1" si="6"/>
        <v>42293</v>
      </c>
      <c r="G26" s="145">
        <f ca="1">A29-1</f>
        <v>42294</v>
      </c>
      <c r="H26" s="93"/>
      <c r="N26" s="98"/>
      <c r="S26" s="86"/>
      <c r="T26" s="86"/>
      <c r="U26" s="86"/>
      <c r="V26" s="86"/>
      <c r="W26" s="86"/>
    </row>
    <row r="27" spans="1:23" ht="12" customHeight="1">
      <c r="A27" s="133"/>
      <c r="B27" s="133"/>
      <c r="C27" s="132"/>
      <c r="D27" s="131"/>
      <c r="E27" s="133"/>
      <c r="F27" s="131"/>
      <c r="G27" s="130"/>
      <c r="H27" s="93"/>
      <c r="N27" s="98"/>
      <c r="S27" s="86"/>
      <c r="T27" s="86"/>
      <c r="U27" s="86"/>
      <c r="V27" s="86"/>
      <c r="W27" s="86"/>
    </row>
    <row r="28" spans="1:23" ht="39.75" customHeight="1">
      <c r="A28" s="50"/>
      <c r="B28" s="50"/>
      <c r="C28" s="50"/>
      <c r="D28" s="50"/>
      <c r="E28" s="50"/>
      <c r="F28" s="50"/>
      <c r="G28" s="92"/>
      <c r="H28" s="93"/>
      <c r="N28" s="98"/>
      <c r="S28" s="87">
        <f>SUM(A28:G28)</f>
        <v>0</v>
      </c>
      <c r="T28" s="87">
        <f>COUNTIF(A28:G28,"0")</f>
        <v>0</v>
      </c>
      <c r="U28" s="88">
        <f>(IF('90'!B5=1,COUNTIF(A28:G28,"&gt;4"),COUNTIF(A28:G28,"&gt;=4")))</f>
        <v>0</v>
      </c>
      <c r="V28" s="88">
        <f>COUNTIF(A28:G28,"&gt;0")</f>
        <v>0</v>
      </c>
      <c r="W28" s="89">
        <f>T28+V28</f>
        <v>0</v>
      </c>
    </row>
    <row r="29" spans="1:23" ht="19.5" customHeight="1">
      <c r="A29" s="135">
        <f t="shared" ref="A29:F29" ca="1" si="7">B29-1</f>
        <v>42295</v>
      </c>
      <c r="B29" s="135">
        <f t="shared" ca="1" si="7"/>
        <v>42296</v>
      </c>
      <c r="C29" s="138">
        <f t="shared" ca="1" si="7"/>
        <v>42297</v>
      </c>
      <c r="D29" s="135">
        <f t="shared" ca="1" si="7"/>
        <v>42298</v>
      </c>
      <c r="E29" s="135">
        <f t="shared" ca="1" si="7"/>
        <v>42299</v>
      </c>
      <c r="F29" s="135">
        <f t="shared" ca="1" si="7"/>
        <v>42300</v>
      </c>
      <c r="G29" s="145">
        <f ca="1">A32-1</f>
        <v>42301</v>
      </c>
      <c r="H29" s="93"/>
      <c r="N29" s="98"/>
      <c r="S29" s="86"/>
      <c r="T29" s="86"/>
      <c r="U29" s="86"/>
      <c r="V29" s="86"/>
      <c r="W29" s="86"/>
    </row>
    <row r="30" spans="1:23" ht="11.25" customHeight="1">
      <c r="A30" s="133"/>
      <c r="B30" s="133"/>
      <c r="C30" s="132"/>
      <c r="D30" s="131"/>
      <c r="E30" s="133"/>
      <c r="F30" s="131"/>
      <c r="G30" s="130"/>
      <c r="H30" s="93"/>
      <c r="N30" s="98"/>
      <c r="S30" s="86"/>
      <c r="T30" s="86"/>
      <c r="U30" s="86"/>
      <c r="V30" s="86"/>
      <c r="W30" s="86"/>
    </row>
    <row r="31" spans="1:23" ht="39.75" customHeight="1">
      <c r="A31" s="50"/>
      <c r="B31" s="50"/>
      <c r="C31" s="50"/>
      <c r="D31" s="50"/>
      <c r="E31" s="50"/>
      <c r="F31" s="50"/>
      <c r="G31" s="92"/>
      <c r="H31" s="93"/>
      <c r="N31" s="98"/>
      <c r="S31" s="87">
        <f>SUM(A31:G31)</f>
        <v>0</v>
      </c>
      <c r="T31" s="87">
        <f>COUNTIF(A31:G31,"0")</f>
        <v>0</v>
      </c>
      <c r="U31" s="88">
        <f>(IF('90'!B5=1,COUNTIF(A31:G31,"&gt;4"),COUNTIF(A31:G31,"&gt;=4")))</f>
        <v>0</v>
      </c>
      <c r="V31" s="88">
        <f>COUNTIF(A31:G31,"&gt;0")</f>
        <v>0</v>
      </c>
      <c r="W31" s="89">
        <f>T31+V31</f>
        <v>0</v>
      </c>
    </row>
    <row r="32" spans="1:23" ht="19.5" customHeight="1">
      <c r="A32" s="135">
        <f t="shared" ref="A32:F32" ca="1" si="8">B32-1</f>
        <v>42302</v>
      </c>
      <c r="B32" s="135">
        <f t="shared" ca="1" si="8"/>
        <v>42303</v>
      </c>
      <c r="C32" s="138">
        <f t="shared" ca="1" si="8"/>
        <v>42304</v>
      </c>
      <c r="D32" s="135">
        <f t="shared" ca="1" si="8"/>
        <v>42305</v>
      </c>
      <c r="E32" s="135">
        <f t="shared" ca="1" si="8"/>
        <v>42306</v>
      </c>
      <c r="F32" s="135">
        <f t="shared" ca="1" si="8"/>
        <v>42307</v>
      </c>
      <c r="G32" s="145">
        <f ca="1">A35-1</f>
        <v>42308</v>
      </c>
      <c r="H32" s="93"/>
      <c r="N32" s="98"/>
      <c r="S32" s="86"/>
      <c r="T32" s="86"/>
      <c r="U32" s="86"/>
      <c r="V32" s="86"/>
      <c r="W32" s="86"/>
    </row>
    <row r="33" spans="1:23" ht="12" customHeight="1">
      <c r="A33" s="133"/>
      <c r="B33" s="133"/>
      <c r="C33" s="132"/>
      <c r="D33" s="131"/>
      <c r="E33" s="133"/>
      <c r="F33" s="131"/>
      <c r="G33" s="130"/>
      <c r="H33" s="93"/>
      <c r="N33" s="98"/>
      <c r="S33" s="86"/>
      <c r="T33" s="86"/>
      <c r="U33" s="86"/>
      <c r="V33" s="86"/>
      <c r="W33" s="86"/>
    </row>
    <row r="34" spans="1:23" ht="39.75" customHeight="1">
      <c r="A34" s="50"/>
      <c r="B34" s="50"/>
      <c r="C34" s="50"/>
      <c r="D34" s="50"/>
      <c r="E34" s="50"/>
      <c r="F34" s="50"/>
      <c r="G34" s="92"/>
      <c r="H34" s="93"/>
      <c r="N34" s="98"/>
      <c r="S34" s="87">
        <f>SUM(A34:G34)</f>
        <v>0</v>
      </c>
      <c r="T34" s="87">
        <f>COUNTIF(A34:G34,"0")</f>
        <v>0</v>
      </c>
      <c r="U34" s="88">
        <f>(IF('90'!B5=1,COUNTIF(A34:G34,"&gt;4"),COUNTIF(A34:G34,"&gt;=4")))</f>
        <v>0</v>
      </c>
      <c r="V34" s="88">
        <f>COUNTIF(A34:G34,"&gt;0")</f>
        <v>0</v>
      </c>
      <c r="W34" s="89">
        <f>T34+V34</f>
        <v>0</v>
      </c>
    </row>
    <row r="35" spans="1:23" ht="19.5" customHeight="1">
      <c r="A35" s="135">
        <f t="shared" ref="A35:F35" ca="1" si="9">B35-1</f>
        <v>42309</v>
      </c>
      <c r="B35" s="135">
        <f t="shared" ca="1" si="9"/>
        <v>42310</v>
      </c>
      <c r="C35" s="135">
        <f t="shared" ca="1" si="9"/>
        <v>42311</v>
      </c>
      <c r="D35" s="135">
        <f t="shared" ca="1" si="9"/>
        <v>42312</v>
      </c>
      <c r="E35" s="135">
        <f t="shared" ca="1" si="9"/>
        <v>42313</v>
      </c>
      <c r="F35" s="135">
        <f t="shared" ca="1" si="9"/>
        <v>42314</v>
      </c>
      <c r="G35" s="145">
        <f ca="1">A38-1</f>
        <v>42315</v>
      </c>
      <c r="H35" s="93"/>
      <c r="N35" s="98"/>
      <c r="S35" s="86"/>
      <c r="T35" s="86"/>
      <c r="U35" s="86"/>
      <c r="V35" s="86"/>
      <c r="W35" s="86"/>
    </row>
    <row r="36" spans="1:23" ht="12" customHeight="1">
      <c r="A36" s="133"/>
      <c r="B36" s="133"/>
      <c r="C36" s="130"/>
      <c r="D36" s="131"/>
      <c r="E36" s="133"/>
      <c r="F36" s="131"/>
      <c r="G36" s="130"/>
      <c r="H36" s="93"/>
      <c r="N36" s="98"/>
      <c r="S36" s="86"/>
      <c r="T36" s="86"/>
      <c r="U36" s="86"/>
      <c r="V36" s="86"/>
      <c r="W36" s="86"/>
    </row>
    <row r="37" spans="1:23" ht="39.75" customHeight="1">
      <c r="A37" s="50"/>
      <c r="B37" s="50"/>
      <c r="C37" s="50"/>
      <c r="D37" s="50"/>
      <c r="E37" s="50"/>
      <c r="F37" s="50"/>
      <c r="G37" s="92"/>
      <c r="H37" s="93"/>
      <c r="N37" s="98"/>
      <c r="S37" s="87">
        <f>SUM(A37:G37)</f>
        <v>0</v>
      </c>
      <c r="T37" s="87">
        <f>COUNTIF(A37:G37,"0")</f>
        <v>0</v>
      </c>
      <c r="U37" s="88">
        <f>(IF('90'!B5=1,COUNTIF(A37:G37,"&gt;4"),COUNTIF(A37:G37,"&gt;=4")))</f>
        <v>0</v>
      </c>
      <c r="V37" s="88">
        <f>COUNTIF(A37:G37,"&gt;0")</f>
        <v>0</v>
      </c>
      <c r="W37" s="89">
        <f>T37+V37</f>
        <v>0</v>
      </c>
    </row>
    <row r="38" spans="1:23" ht="18.75" customHeight="1">
      <c r="A38" s="135">
        <f t="shared" ref="A38:F38" ca="1" si="10">B38-1</f>
        <v>42316</v>
      </c>
      <c r="B38" s="135">
        <f t="shared" ca="1" si="10"/>
        <v>42317</v>
      </c>
      <c r="C38" s="135">
        <f t="shared" ca="1" si="10"/>
        <v>42318</v>
      </c>
      <c r="D38" s="135">
        <f t="shared" ca="1" si="10"/>
        <v>42319</v>
      </c>
      <c r="E38" s="135">
        <f t="shared" ca="1" si="10"/>
        <v>42320</v>
      </c>
      <c r="F38" s="135">
        <f t="shared" ca="1" si="10"/>
        <v>42321</v>
      </c>
      <c r="G38" s="145">
        <f ca="1">A41-1</f>
        <v>42322</v>
      </c>
      <c r="H38" s="93"/>
      <c r="N38" s="98"/>
      <c r="S38" s="86"/>
      <c r="T38" s="86"/>
      <c r="U38" s="86"/>
      <c r="V38" s="86"/>
      <c r="W38" s="86"/>
    </row>
    <row r="39" spans="1:23" ht="12.75" customHeight="1">
      <c r="A39" s="133"/>
      <c r="B39" s="133"/>
      <c r="C39" s="146"/>
      <c r="D39" s="131"/>
      <c r="E39" s="133"/>
      <c r="F39" s="131"/>
      <c r="G39" s="147"/>
      <c r="H39" s="93"/>
      <c r="N39" s="98"/>
      <c r="S39" s="86"/>
      <c r="T39" s="86"/>
      <c r="U39" s="86"/>
      <c r="V39" s="86"/>
      <c r="W39" s="86"/>
    </row>
    <row r="40" spans="1:23" ht="39.75" customHeight="1">
      <c r="A40" s="50"/>
      <c r="B40" s="50"/>
      <c r="C40" s="50"/>
      <c r="D40" s="50"/>
      <c r="E40" s="50"/>
      <c r="F40" s="50"/>
      <c r="G40" s="92"/>
      <c r="H40" s="93"/>
      <c r="N40" s="98"/>
      <c r="S40" s="87">
        <f>SUM(A40:G40)</f>
        <v>0</v>
      </c>
      <c r="T40" s="87">
        <f>COUNTIF(A40:G40,"0")</f>
        <v>0</v>
      </c>
      <c r="U40" s="88">
        <f>(IF('90'!B5=1,COUNTIF(A40:G40,"&gt;4"),COUNTIF(A40:G40,"&gt;=4")))</f>
        <v>0</v>
      </c>
      <c r="V40" s="88">
        <f>COUNTIF(A40:G40,"&gt;0")</f>
        <v>0</v>
      </c>
      <c r="W40" s="89">
        <f>T40+V40</f>
        <v>0</v>
      </c>
    </row>
    <row r="41" spans="1:23" ht="20.25" customHeight="1">
      <c r="A41" s="135">
        <f t="shared" ref="A41:F41" ca="1" si="11">B41-1</f>
        <v>42323</v>
      </c>
      <c r="B41" s="135">
        <f t="shared" ca="1" si="11"/>
        <v>42324</v>
      </c>
      <c r="C41" s="135">
        <f t="shared" ca="1" si="11"/>
        <v>42325</v>
      </c>
      <c r="D41" s="135">
        <f t="shared" ca="1" si="11"/>
        <v>42326</v>
      </c>
      <c r="E41" s="135">
        <f t="shared" ca="1" si="11"/>
        <v>42327</v>
      </c>
      <c r="F41" s="135">
        <f t="shared" ca="1" si="11"/>
        <v>42328</v>
      </c>
      <c r="G41" s="145">
        <f ca="1">A44-1</f>
        <v>42329</v>
      </c>
      <c r="H41" s="93"/>
      <c r="N41" s="98"/>
      <c r="S41" s="86"/>
      <c r="T41" s="86"/>
      <c r="U41" s="86"/>
      <c r="V41" s="86"/>
      <c r="W41" s="86"/>
    </row>
    <row r="42" spans="1:23" ht="12.75" customHeight="1">
      <c r="A42" s="148"/>
      <c r="B42" s="148"/>
      <c r="C42" s="149"/>
      <c r="D42" s="150"/>
      <c r="E42" s="148"/>
      <c r="F42" s="150"/>
      <c r="G42" s="151"/>
      <c r="H42" s="93"/>
      <c r="N42" s="98"/>
      <c r="S42" s="86"/>
      <c r="T42" s="86"/>
      <c r="U42" s="86"/>
      <c r="V42" s="86"/>
      <c r="W42" s="86"/>
    </row>
    <row r="43" spans="1:23" ht="39.75" customHeight="1">
      <c r="A43" s="50"/>
      <c r="B43" s="50"/>
      <c r="C43" s="50"/>
      <c r="D43" s="50"/>
      <c r="E43" s="50"/>
      <c r="F43" s="50"/>
      <c r="G43" s="92"/>
      <c r="H43" s="93"/>
      <c r="N43" s="98"/>
      <c r="S43" s="87">
        <f>SUM(A43:G43)</f>
        <v>0</v>
      </c>
      <c r="T43" s="87">
        <f>COUNTIF(A43:G43,"0")</f>
        <v>0</v>
      </c>
      <c r="U43" s="88">
        <f>(IF('90'!B5=1,COUNTIF(A43:G43,"&gt;4"),COUNTIF(A43:G43,"&gt;=4")))</f>
        <v>0</v>
      </c>
      <c r="V43" s="88">
        <f>COUNTIF(A43:G43,"&gt;0")</f>
        <v>0</v>
      </c>
      <c r="W43" s="89">
        <f>T43+V43</f>
        <v>0</v>
      </c>
    </row>
    <row r="44" spans="1:23" ht="20.25" customHeight="1">
      <c r="A44" s="135">
        <f t="shared" ref="A44:F44" ca="1" si="12">B44-1</f>
        <v>42330</v>
      </c>
      <c r="B44" s="135">
        <f t="shared" ca="1" si="12"/>
        <v>42331</v>
      </c>
      <c r="C44" s="135">
        <f t="shared" ca="1" si="12"/>
        <v>42332</v>
      </c>
      <c r="D44" s="135">
        <f t="shared" ca="1" si="12"/>
        <v>42333</v>
      </c>
      <c r="E44" s="135">
        <f t="shared" ca="1" si="12"/>
        <v>42334</v>
      </c>
      <c r="F44" s="135">
        <f t="shared" ca="1" si="12"/>
        <v>42335</v>
      </c>
      <c r="G44" s="145">
        <f ca="1">A47-1</f>
        <v>42336</v>
      </c>
      <c r="H44" s="93"/>
      <c r="N44" s="98"/>
      <c r="S44" s="86"/>
      <c r="T44" s="86"/>
      <c r="U44" s="86"/>
      <c r="V44" s="86"/>
      <c r="W44" s="86"/>
    </row>
    <row r="45" spans="1:23" ht="12.75" customHeight="1">
      <c r="A45" s="133"/>
      <c r="B45" s="133"/>
      <c r="C45" s="152"/>
      <c r="D45" s="132"/>
      <c r="E45" s="153"/>
      <c r="F45" s="131"/>
      <c r="G45" s="153"/>
      <c r="H45" s="93"/>
      <c r="N45" s="98"/>
      <c r="S45" s="86"/>
      <c r="T45" s="86"/>
      <c r="U45" s="86"/>
      <c r="V45" s="86"/>
      <c r="W45" s="86"/>
    </row>
    <row r="46" spans="1:23" ht="39.75" customHeight="1">
      <c r="A46" s="50"/>
      <c r="B46" s="50"/>
      <c r="C46" s="50"/>
      <c r="D46" s="50"/>
      <c r="E46" s="50"/>
      <c r="F46" s="50"/>
      <c r="G46" s="92"/>
      <c r="H46" s="93"/>
      <c r="N46" s="98"/>
      <c r="S46" s="87">
        <f>SUM(A46:G46)</f>
        <v>0</v>
      </c>
      <c r="T46" s="87">
        <f>COUNTIF(A46:G46,"0")</f>
        <v>0</v>
      </c>
      <c r="U46" s="88">
        <f>(IF('90'!B5=1,COUNTIF(A46:G46,"&gt;4"),COUNTIF(A46:G46,"&gt;=4")))</f>
        <v>0</v>
      </c>
      <c r="V46" s="88">
        <f>COUNTIF(A46:G46,"&gt;0")</f>
        <v>0</v>
      </c>
      <c r="W46" s="89">
        <f>T46+V46</f>
        <v>0</v>
      </c>
    </row>
    <row r="47" spans="1:23" ht="20.25" customHeight="1">
      <c r="A47" s="135">
        <f t="shared" ref="A47:F47" ca="1" si="13">B47-1</f>
        <v>42337</v>
      </c>
      <c r="B47" s="135">
        <f t="shared" ca="1" si="13"/>
        <v>42338</v>
      </c>
      <c r="C47" s="135">
        <f t="shared" ca="1" si="13"/>
        <v>42339</v>
      </c>
      <c r="D47" s="135">
        <f t="shared" ca="1" si="13"/>
        <v>42340</v>
      </c>
      <c r="E47" s="135">
        <f t="shared" ca="1" si="13"/>
        <v>42341</v>
      </c>
      <c r="F47" s="135">
        <f t="shared" ca="1" si="13"/>
        <v>42342</v>
      </c>
      <c r="G47" s="145">
        <f ca="1">E4</f>
        <v>42343</v>
      </c>
      <c r="H47" s="93"/>
      <c r="N47" s="86"/>
      <c r="S47" s="86"/>
      <c r="T47" s="86"/>
      <c r="U47" s="86"/>
      <c r="V47" s="86"/>
      <c r="W47" s="86"/>
    </row>
    <row r="48" spans="1:23" ht="12.75" customHeight="1">
      <c r="A48" s="133"/>
      <c r="B48" s="133"/>
      <c r="C48" s="152"/>
      <c r="D48" s="132"/>
      <c r="E48" s="153"/>
      <c r="F48" s="131"/>
      <c r="G48" s="153"/>
      <c r="H48" s="93"/>
      <c r="N48" s="86"/>
      <c r="S48" s="86"/>
      <c r="T48" s="86"/>
      <c r="U48" s="86"/>
      <c r="V48" s="86"/>
      <c r="W48" s="86"/>
    </row>
    <row r="49" spans="1:23" ht="39.75" customHeight="1">
      <c r="A49" s="56"/>
      <c r="B49" s="56"/>
      <c r="C49" s="56"/>
      <c r="D49" s="56"/>
      <c r="E49" s="56"/>
      <c r="F49" s="56"/>
      <c r="G49" s="56"/>
      <c r="H49" s="58"/>
      <c r="N49" s="86"/>
      <c r="S49" s="87">
        <f>SUM(A49:G49)</f>
        <v>0</v>
      </c>
      <c r="T49" s="87">
        <f>COUNTIF(A49:G49,"0")</f>
        <v>0</v>
      </c>
      <c r="U49" s="88">
        <f>(IF('90'!B5=1,COUNTIF(A49:G49,"&gt;4"),COUNTIF(A49:G49,"&gt;=4")))</f>
        <v>0</v>
      </c>
      <c r="V49" s="88">
        <f>COUNTIF(A49:G49,"&gt;0")</f>
        <v>0</v>
      </c>
      <c r="W49" s="89">
        <f>T49+V49</f>
        <v>0</v>
      </c>
    </row>
    <row r="50" spans="1:23" ht="17.25" customHeight="1">
      <c r="A50" s="22"/>
      <c r="B50" s="22"/>
      <c r="C50" s="22"/>
      <c r="D50" s="22"/>
      <c r="E50" s="22"/>
      <c r="F50" s="22"/>
      <c r="G50" s="22"/>
      <c r="H50" s="15"/>
      <c r="I50" s="86"/>
      <c r="J50" s="86"/>
      <c r="K50" s="86"/>
      <c r="L50" s="86"/>
      <c r="M50" s="86"/>
      <c r="N50" s="86"/>
    </row>
    <row r="51" spans="1:23" ht="30" customHeight="1">
      <c r="A51" s="24"/>
      <c r="B51" s="24"/>
      <c r="C51" s="24"/>
      <c r="D51" s="35" t="s">
        <v>145</v>
      </c>
      <c r="E51" s="24"/>
      <c r="F51" s="24"/>
      <c r="G51" s="24"/>
      <c r="H51" s="15"/>
      <c r="I51" s="87"/>
      <c r="J51" s="87"/>
      <c r="K51" s="88"/>
      <c r="L51" s="88"/>
      <c r="M51" s="89"/>
      <c r="N51" s="86"/>
    </row>
    <row r="52" spans="1:23" ht="24.75" customHeight="1">
      <c r="A52" s="22"/>
      <c r="B52" s="22"/>
      <c r="C52" s="22"/>
      <c r="D52" s="22"/>
      <c r="E52" s="22"/>
      <c r="F52" s="22"/>
      <c r="G52" s="22"/>
      <c r="H52" s="15"/>
      <c r="I52" s="86"/>
      <c r="J52" s="86"/>
      <c r="K52" s="86"/>
      <c r="L52" s="86"/>
      <c r="M52" s="86"/>
      <c r="N52" s="86"/>
      <c r="P52" s="4" t="s">
        <v>25</v>
      </c>
    </row>
    <row r="53" spans="1:23" ht="21" customHeight="1">
      <c r="A53" s="16"/>
      <c r="B53" s="16"/>
      <c r="C53" s="18"/>
      <c r="D53" s="16"/>
      <c r="E53" s="18"/>
      <c r="F53" s="16"/>
      <c r="G53" s="16"/>
      <c r="H53" s="15"/>
      <c r="I53" s="86"/>
      <c r="J53" s="86"/>
      <c r="K53" s="86"/>
      <c r="L53" s="86"/>
      <c r="M53" s="86"/>
      <c r="N53" s="86"/>
    </row>
    <row r="54" spans="1:23">
      <c r="A54" s="17"/>
      <c r="B54" s="18"/>
      <c r="C54" s="18"/>
      <c r="D54" s="16"/>
      <c r="E54" s="18"/>
      <c r="F54" s="18"/>
      <c r="G54" s="18"/>
      <c r="H54" s="15"/>
      <c r="I54" s="86"/>
      <c r="J54" s="86"/>
      <c r="K54" s="86"/>
      <c r="L54" s="86"/>
      <c r="M54" s="86"/>
      <c r="N54" s="86"/>
    </row>
    <row r="55" spans="1:23" ht="42.75" customHeight="1">
      <c r="A55" s="195"/>
      <c r="B55" s="29"/>
      <c r="C55" s="29"/>
      <c r="D55" s="29"/>
      <c r="E55" s="29"/>
      <c r="F55" s="29"/>
      <c r="G55" s="29"/>
      <c r="H55" s="180"/>
      <c r="I55" s="8"/>
      <c r="J55" s="8"/>
      <c r="K55" s="8"/>
      <c r="L55" s="8"/>
      <c r="M55" s="8"/>
      <c r="N55" s="8"/>
      <c r="O55" s="196"/>
      <c r="P55" s="196"/>
      <c r="Q55" s="196"/>
    </row>
    <row r="56" spans="1:23">
      <c r="A56" s="178"/>
      <c r="B56" s="178"/>
      <c r="C56" s="179"/>
      <c r="D56" s="179"/>
      <c r="E56" s="179"/>
      <c r="F56" s="178"/>
      <c r="G56" s="179"/>
      <c r="H56" s="180"/>
      <c r="I56" s="8"/>
      <c r="J56" s="8"/>
      <c r="K56" s="8"/>
      <c r="L56" s="8"/>
      <c r="M56" s="8"/>
      <c r="N56" s="8"/>
      <c r="O56" s="196"/>
      <c r="P56" s="196"/>
      <c r="Q56" s="196"/>
    </row>
    <row r="57" spans="1:23">
      <c r="A57" s="197"/>
      <c r="B57" s="179"/>
      <c r="C57" s="179"/>
      <c r="D57" s="179"/>
      <c r="E57" s="179"/>
      <c r="F57" s="179"/>
      <c r="G57" s="179"/>
      <c r="H57" s="180"/>
      <c r="I57" s="8"/>
      <c r="J57" s="8"/>
      <c r="K57" s="8"/>
      <c r="L57" s="8"/>
      <c r="M57" s="8"/>
      <c r="N57" s="8"/>
      <c r="O57" s="196"/>
      <c r="P57" s="196"/>
      <c r="Q57" s="196"/>
    </row>
    <row r="58" spans="1:23" ht="34.5" customHeight="1">
      <c r="A58" s="195"/>
      <c r="B58" s="29"/>
      <c r="C58" s="29"/>
      <c r="D58" s="29"/>
      <c r="E58" s="29"/>
      <c r="F58" s="29"/>
      <c r="G58" s="29"/>
      <c r="H58" s="180"/>
      <c r="I58" s="8"/>
      <c r="J58" s="8"/>
      <c r="K58" s="8"/>
      <c r="L58" s="8"/>
      <c r="M58" s="8"/>
      <c r="N58" s="8"/>
      <c r="O58" s="196"/>
      <c r="P58" s="196"/>
      <c r="Q58" s="196"/>
    </row>
    <row r="59" spans="1:23">
      <c r="A59" s="178"/>
      <c r="B59" s="178"/>
      <c r="C59" s="179"/>
      <c r="D59" s="179"/>
      <c r="E59" s="179"/>
      <c r="F59" s="178"/>
      <c r="G59" s="179"/>
      <c r="H59" s="180"/>
      <c r="I59" s="8"/>
      <c r="J59" s="8"/>
      <c r="K59" s="8"/>
      <c r="L59" s="8"/>
      <c r="M59" s="8"/>
      <c r="N59" s="8"/>
      <c r="O59" s="196"/>
      <c r="P59" s="196"/>
      <c r="Q59" s="196"/>
    </row>
    <row r="60" spans="1:23">
      <c r="A60" s="197"/>
      <c r="B60" s="179"/>
      <c r="C60" s="179"/>
      <c r="D60" s="179"/>
      <c r="E60" s="179"/>
      <c r="F60" s="179"/>
      <c r="G60" s="179"/>
      <c r="H60" s="180"/>
      <c r="I60" s="8"/>
      <c r="J60" s="8"/>
      <c r="K60" s="8"/>
      <c r="L60" s="8"/>
      <c r="M60" s="8"/>
      <c r="N60" s="8"/>
      <c r="O60" s="196"/>
      <c r="P60" s="196"/>
      <c r="Q60" s="196"/>
    </row>
    <row r="61" spans="1:23" ht="36.75" customHeight="1">
      <c r="A61" s="197"/>
      <c r="B61" s="179"/>
      <c r="C61" s="179"/>
      <c r="D61" s="179"/>
      <c r="E61" s="179"/>
      <c r="F61" s="179"/>
      <c r="G61" s="179"/>
      <c r="H61" s="180"/>
      <c r="I61" s="8"/>
      <c r="J61" s="8"/>
      <c r="K61" s="8"/>
      <c r="L61" s="8"/>
      <c r="M61" s="8"/>
      <c r="N61" s="8"/>
      <c r="O61" s="196"/>
      <c r="P61" s="196"/>
      <c r="Q61" s="196"/>
    </row>
    <row r="62" spans="1:23" ht="15">
      <c r="A62" s="184"/>
      <c r="B62" s="184"/>
      <c r="C62" s="185"/>
      <c r="D62" s="184"/>
      <c r="E62" s="185"/>
      <c r="F62" s="184"/>
      <c r="G62" s="184"/>
      <c r="H62" s="180"/>
      <c r="I62" s="8"/>
      <c r="J62" s="8"/>
      <c r="K62" s="8"/>
      <c r="L62" s="8"/>
      <c r="M62" s="8"/>
      <c r="N62" s="8"/>
      <c r="O62" s="196"/>
      <c r="P62" s="196"/>
      <c r="Q62" s="196"/>
    </row>
    <row r="63" spans="1:23">
      <c r="A63" s="183"/>
      <c r="B63" s="183"/>
      <c r="C63" s="183"/>
      <c r="D63" s="183"/>
      <c r="E63" s="183"/>
      <c r="F63" s="29"/>
      <c r="G63" s="29"/>
      <c r="H63" s="180"/>
      <c r="I63" s="8"/>
      <c r="J63" s="8"/>
      <c r="K63" s="8"/>
      <c r="L63" s="8"/>
      <c r="M63" s="8"/>
      <c r="N63" s="8"/>
      <c r="O63" s="196"/>
      <c r="P63" s="196"/>
      <c r="Q63" s="196"/>
    </row>
    <row r="64" spans="1:23">
      <c r="A64" s="186"/>
      <c r="B64" s="186"/>
      <c r="C64" s="186"/>
      <c r="D64" s="179"/>
      <c r="E64" s="179"/>
      <c r="F64" s="186"/>
      <c r="G64" s="179"/>
      <c r="H64" s="180"/>
      <c r="I64" s="8"/>
      <c r="J64" s="8"/>
      <c r="K64" s="8"/>
      <c r="L64" s="8"/>
      <c r="M64" s="8"/>
      <c r="N64" s="8"/>
      <c r="O64" s="196"/>
      <c r="P64" s="196"/>
      <c r="Q64" s="196"/>
    </row>
    <row r="65" spans="1:28">
      <c r="A65" s="187"/>
      <c r="B65" s="179"/>
      <c r="C65" s="186"/>
      <c r="D65" s="179"/>
      <c r="E65" s="179"/>
      <c r="F65" s="179"/>
      <c r="G65" s="179"/>
      <c r="H65" s="180"/>
      <c r="I65" s="8"/>
      <c r="J65" s="8"/>
      <c r="K65" s="8"/>
      <c r="L65" s="8"/>
      <c r="M65" s="8"/>
      <c r="N65" s="8"/>
      <c r="O65" s="196"/>
      <c r="P65" s="196"/>
      <c r="Q65" s="196"/>
    </row>
    <row r="66" spans="1:28">
      <c r="A66" s="183"/>
      <c r="B66" s="183"/>
      <c r="C66" s="183"/>
      <c r="D66" s="183"/>
      <c r="E66" s="183"/>
      <c r="F66" s="29"/>
      <c r="G66" s="29"/>
      <c r="H66" s="180"/>
      <c r="I66" s="8"/>
      <c r="J66" s="8"/>
      <c r="K66" s="8"/>
      <c r="L66" s="8"/>
      <c r="M66" s="8"/>
      <c r="N66" s="8"/>
      <c r="O66" s="196"/>
      <c r="P66" s="196"/>
      <c r="Q66" s="196"/>
    </row>
    <row r="67" spans="1:28">
      <c r="A67" s="186"/>
      <c r="B67" s="186"/>
      <c r="C67" s="186"/>
      <c r="D67" s="179"/>
      <c r="E67" s="179"/>
      <c r="F67" s="186"/>
      <c r="G67" s="179"/>
      <c r="H67" s="180"/>
      <c r="I67" s="8"/>
      <c r="J67" s="8"/>
      <c r="K67" s="8"/>
      <c r="L67" s="8"/>
      <c r="M67" s="8"/>
      <c r="N67" s="8"/>
      <c r="O67" s="196"/>
      <c r="P67" s="196"/>
      <c r="Q67" s="196"/>
    </row>
    <row r="68" spans="1:28">
      <c r="A68" s="187"/>
      <c r="B68" s="186"/>
      <c r="C68" s="186"/>
      <c r="D68" s="179"/>
      <c r="E68" s="179"/>
      <c r="F68" s="179"/>
      <c r="G68" s="179"/>
      <c r="H68" s="180"/>
      <c r="I68" s="8"/>
      <c r="J68" s="8"/>
      <c r="K68" s="8"/>
      <c r="L68" s="8"/>
      <c r="M68" s="8"/>
      <c r="N68" s="8"/>
      <c r="O68" s="196"/>
      <c r="P68" s="196"/>
      <c r="Q68" s="196"/>
    </row>
    <row r="69" spans="1:28">
      <c r="A69" s="183"/>
      <c r="B69" s="183"/>
      <c r="C69" s="183"/>
      <c r="D69" s="183"/>
      <c r="E69" s="183"/>
      <c r="F69" s="29"/>
      <c r="G69" s="29"/>
      <c r="H69" s="180"/>
      <c r="I69" s="8"/>
      <c r="J69" s="8"/>
      <c r="K69" s="8"/>
      <c r="L69" s="8"/>
      <c r="M69" s="8"/>
      <c r="N69" s="8"/>
      <c r="O69" s="196"/>
      <c r="P69" s="196"/>
      <c r="Q69" s="196"/>
    </row>
    <row r="70" spans="1:28">
      <c r="A70" s="200"/>
      <c r="B70" s="200"/>
      <c r="C70" s="200"/>
      <c r="D70" s="200"/>
      <c r="E70" s="200"/>
      <c r="F70" s="200"/>
      <c r="G70" s="200"/>
      <c r="H70" s="201"/>
      <c r="I70" s="200"/>
      <c r="J70" s="200"/>
      <c r="K70" s="200"/>
      <c r="L70" s="200"/>
      <c r="M70" s="200"/>
      <c r="N70" s="202"/>
      <c r="O70" s="200"/>
      <c r="P70" s="203" t="s">
        <v>41</v>
      </c>
      <c r="Q70" s="200"/>
      <c r="R70" s="20"/>
      <c r="S70" s="20"/>
      <c r="T70" s="20"/>
      <c r="U70" s="20"/>
      <c r="V70" s="20"/>
      <c r="W70" s="20"/>
      <c r="X70" s="20"/>
      <c r="Y70" s="23"/>
      <c r="AB70" s="20"/>
    </row>
    <row r="71" spans="1:28" ht="25.5">
      <c r="A71" s="91" t="s">
        <v>77</v>
      </c>
      <c r="B71" s="91"/>
      <c r="C71" s="91"/>
      <c r="D71" s="91"/>
      <c r="E71" s="91"/>
      <c r="F71" s="91"/>
      <c r="G71" s="91"/>
      <c r="H71" s="204"/>
      <c r="I71" s="91"/>
      <c r="J71" s="91"/>
      <c r="K71" s="91"/>
      <c r="L71" s="91"/>
      <c r="M71" s="91"/>
      <c r="N71" s="91"/>
      <c r="O71" s="205" t="s">
        <v>78</v>
      </c>
      <c r="P71" s="205">
        <v>0</v>
      </c>
      <c r="Q71" s="91"/>
      <c r="R71" s="23"/>
      <c r="S71" s="23"/>
      <c r="T71" s="23"/>
      <c r="U71" s="23"/>
      <c r="V71" s="23"/>
      <c r="W71" s="23"/>
      <c r="X71" s="23"/>
      <c r="AB71" s="20"/>
    </row>
    <row r="72" spans="1:28">
      <c r="A72" s="91">
        <f>COUNTIF(A10:G10,"0")</f>
        <v>0</v>
      </c>
      <c r="B72" s="91">
        <f>COUNTIF(A13:G13,"0")</f>
        <v>0</v>
      </c>
      <c r="C72" s="91">
        <f>COUNTIF(A16:G16,"0")</f>
        <v>0</v>
      </c>
      <c r="D72" s="91">
        <f>COUNTIF(A19:G19,"0")</f>
        <v>0</v>
      </c>
      <c r="E72" s="91">
        <f>COUNTIF(A22:G22,"0")</f>
        <v>0</v>
      </c>
      <c r="F72" s="91">
        <f>COUNTIF(A25:G25,"0")</f>
        <v>0</v>
      </c>
      <c r="G72" s="91">
        <f>COUNTIF(A28:G28,"0")</f>
        <v>0</v>
      </c>
      <c r="H72" s="91">
        <f>COUNTIF(A31:G31,"0")</f>
        <v>0</v>
      </c>
      <c r="I72" s="91">
        <f>COUNTIF(A34:G34,"0")</f>
        <v>0</v>
      </c>
      <c r="J72" s="91">
        <f>COUNTIF(A37:G37,"0")</f>
        <v>0</v>
      </c>
      <c r="K72" s="91">
        <f>COUNTIF(A40:G40,"0")</f>
        <v>0</v>
      </c>
      <c r="L72" s="91">
        <f>COUNTIF(A43:G43,"0")</f>
        <v>0</v>
      </c>
      <c r="M72" s="91">
        <f>COUNTIF(A46:G46,"0")</f>
        <v>0</v>
      </c>
      <c r="N72" s="91">
        <f>COUNTIF(A49:G49,"0")</f>
        <v>0</v>
      </c>
      <c r="O72" s="204">
        <f>SUM(A72:N72)</f>
        <v>0</v>
      </c>
      <c r="P72" s="206">
        <f>O72/90</f>
        <v>0</v>
      </c>
      <c r="Q72" s="91"/>
      <c r="R72" s="23"/>
      <c r="S72" s="23"/>
      <c r="T72" s="23"/>
      <c r="U72" s="23"/>
      <c r="V72" s="23"/>
      <c r="W72" s="23"/>
      <c r="X72" s="23"/>
      <c r="AB72" s="20"/>
    </row>
    <row r="73" spans="1:28" ht="25.5">
      <c r="A73" s="91" t="s">
        <v>26</v>
      </c>
      <c r="B73" s="91"/>
      <c r="C73" s="91"/>
      <c r="D73" s="91"/>
      <c r="E73" s="91"/>
      <c r="F73" s="91"/>
      <c r="G73" s="91"/>
      <c r="H73" s="91"/>
      <c r="I73" s="91"/>
      <c r="J73" s="91"/>
      <c r="K73" s="91"/>
      <c r="L73" s="91"/>
      <c r="M73" s="91"/>
      <c r="N73" s="91"/>
      <c r="O73" s="205" t="s">
        <v>37</v>
      </c>
      <c r="P73" s="204">
        <v>1</v>
      </c>
      <c r="Q73" s="91"/>
      <c r="R73" s="23"/>
      <c r="S73" s="23"/>
      <c r="T73" s="23"/>
      <c r="U73" s="23"/>
      <c r="V73" s="23"/>
      <c r="W73" s="23"/>
      <c r="X73" s="23"/>
      <c r="Y73" s="26"/>
      <c r="Z73" s="26"/>
      <c r="AB73" s="20"/>
    </row>
    <row r="74" spans="1:28">
      <c r="A74" s="91">
        <f>COUNTIF(A10:G10,"1")</f>
        <v>0</v>
      </c>
      <c r="B74" s="91">
        <f>COUNTIF(A13:G13,"1")</f>
        <v>0</v>
      </c>
      <c r="C74" s="91">
        <f>COUNTIF(A16:G16,"1")</f>
        <v>0</v>
      </c>
      <c r="D74" s="91">
        <f>COUNTIF(A19:G19,"1")</f>
        <v>0</v>
      </c>
      <c r="E74" s="91">
        <f>COUNTIF(A22:G22,"1")</f>
        <v>0</v>
      </c>
      <c r="F74" s="91">
        <f>COUNTIF(A25:G25,"1")</f>
        <v>0</v>
      </c>
      <c r="G74" s="91">
        <f>COUNTIF(A28:G28,"1")</f>
        <v>0</v>
      </c>
      <c r="H74" s="91">
        <f>COUNTIF(A31:G31,"1")</f>
        <v>0</v>
      </c>
      <c r="I74" s="91">
        <f>COUNTIF(A34:G34,"1")</f>
        <v>0</v>
      </c>
      <c r="J74" s="91">
        <f>COUNTIF(A37:G37,"1")</f>
        <v>0</v>
      </c>
      <c r="K74" s="91">
        <f>COUNTIF(A40:G40,"1")</f>
        <v>0</v>
      </c>
      <c r="L74" s="91">
        <f>COUNTIF(A43:G43,"1")</f>
        <v>0</v>
      </c>
      <c r="M74" s="91">
        <f>COUNTIF(A46:G46,"1")</f>
        <v>0</v>
      </c>
      <c r="N74" s="91">
        <f>COUNTIF(A49:G49,"1")</f>
        <v>0</v>
      </c>
      <c r="O74" s="204">
        <f>SUM(A74:N74)</f>
        <v>0</v>
      </c>
      <c r="P74" s="206">
        <f>O74/90</f>
        <v>0</v>
      </c>
      <c r="Q74" s="91"/>
      <c r="R74" s="23"/>
      <c r="S74" s="23"/>
      <c r="T74" s="23"/>
      <c r="U74" s="23"/>
      <c r="V74" s="23"/>
      <c r="W74" s="23"/>
      <c r="X74" s="23"/>
      <c r="Y74" s="25"/>
      <c r="Z74" s="27"/>
      <c r="AB74" s="20"/>
    </row>
    <row r="75" spans="1:28" ht="25.5">
      <c r="A75" s="91" t="s">
        <v>27</v>
      </c>
      <c r="B75" s="91"/>
      <c r="C75" s="91"/>
      <c r="D75" s="91"/>
      <c r="E75" s="91"/>
      <c r="F75" s="91"/>
      <c r="G75" s="91"/>
      <c r="H75" s="91"/>
      <c r="I75" s="91"/>
      <c r="J75" s="91"/>
      <c r="K75" s="91"/>
      <c r="L75" s="91"/>
      <c r="M75" s="91"/>
      <c r="N75" s="91"/>
      <c r="O75" s="205" t="s">
        <v>38</v>
      </c>
      <c r="P75" s="205">
        <v>2</v>
      </c>
      <c r="Q75" s="91"/>
      <c r="R75" s="23"/>
      <c r="S75" s="23"/>
      <c r="T75" s="23"/>
      <c r="U75" s="23"/>
      <c r="V75" s="23"/>
      <c r="W75" s="23"/>
      <c r="X75" s="23"/>
      <c r="Y75" s="26"/>
      <c r="Z75" s="26"/>
      <c r="AB75" s="20"/>
    </row>
    <row r="76" spans="1:28">
      <c r="A76" s="91">
        <f>COUNTIF(A10:G10,"2")</f>
        <v>0</v>
      </c>
      <c r="B76" s="91">
        <f>COUNTIF(A13:G13,"2")</f>
        <v>0</v>
      </c>
      <c r="C76" s="91">
        <f>COUNTIF(A16:G16,"2")</f>
        <v>0</v>
      </c>
      <c r="D76" s="91">
        <f>COUNTIF(A19:G19,"2")</f>
        <v>0</v>
      </c>
      <c r="E76" s="91">
        <f>COUNTIF(A22:G22,"2")</f>
        <v>0</v>
      </c>
      <c r="F76" s="91">
        <f>COUNTIF(A25:G25,"2")</f>
        <v>0</v>
      </c>
      <c r="G76" s="91">
        <f>COUNTIF(A28:G28,"2")</f>
        <v>0</v>
      </c>
      <c r="H76" s="91">
        <f>COUNTIF(A31:G31,"2")</f>
        <v>0</v>
      </c>
      <c r="I76" s="91">
        <f>COUNTIF(A34:G34,"2")</f>
        <v>0</v>
      </c>
      <c r="J76" s="91">
        <f>COUNTIF(A37:G37,"2")</f>
        <v>0</v>
      </c>
      <c r="K76" s="91">
        <f>COUNTIF(A40:G40,"2")</f>
        <v>0</v>
      </c>
      <c r="L76" s="91">
        <f>COUNTIF(A43:G43,"2")</f>
        <v>0</v>
      </c>
      <c r="M76" s="91">
        <f>COUNTIF(A46:G46,"2")</f>
        <v>0</v>
      </c>
      <c r="N76" s="91">
        <f>COUNTIF(A49:G49,"2")</f>
        <v>0</v>
      </c>
      <c r="O76" s="204">
        <f>SUM(A76:N76)</f>
        <v>0</v>
      </c>
      <c r="P76" s="206">
        <f>O76/90</f>
        <v>0</v>
      </c>
      <c r="Q76" s="91"/>
      <c r="R76" s="23"/>
      <c r="S76" s="23"/>
      <c r="T76" s="23"/>
      <c r="U76" s="23"/>
      <c r="V76" s="23"/>
      <c r="W76" s="23"/>
      <c r="X76" s="23"/>
      <c r="Y76" s="25"/>
      <c r="Z76" s="27"/>
      <c r="AB76" s="20"/>
    </row>
    <row r="77" spans="1:28" ht="25.5">
      <c r="A77" s="91" t="s">
        <v>28</v>
      </c>
      <c r="B77" s="91"/>
      <c r="C77" s="91"/>
      <c r="D77" s="91"/>
      <c r="E77" s="91"/>
      <c r="F77" s="91"/>
      <c r="G77" s="91"/>
      <c r="H77" s="91"/>
      <c r="I77" s="91"/>
      <c r="J77" s="91"/>
      <c r="K77" s="91"/>
      <c r="L77" s="91"/>
      <c r="M77" s="91"/>
      <c r="N77" s="91"/>
      <c r="O77" s="205" t="s">
        <v>39</v>
      </c>
      <c r="P77" s="205">
        <v>3</v>
      </c>
      <c r="Q77" s="91"/>
      <c r="R77" s="23"/>
      <c r="S77" s="23"/>
      <c r="T77" s="23"/>
      <c r="U77" s="23"/>
      <c r="V77" s="23"/>
      <c r="W77" s="23"/>
      <c r="X77" s="23"/>
      <c r="Y77" s="26"/>
      <c r="Z77" s="26"/>
      <c r="AB77" s="20"/>
    </row>
    <row r="78" spans="1:28">
      <c r="A78" s="91">
        <f>COUNTIF(A10:G10,"3")</f>
        <v>0</v>
      </c>
      <c r="B78" s="91">
        <f>COUNTIF(A13:G13,"3")</f>
        <v>0</v>
      </c>
      <c r="C78" s="91">
        <f>COUNTIF(A16:G16,"3")</f>
        <v>0</v>
      </c>
      <c r="D78" s="91">
        <f>COUNTIF(A19:G19,"3")</f>
        <v>0</v>
      </c>
      <c r="E78" s="91">
        <f>COUNTIF(A22:G22,"3")</f>
        <v>0</v>
      </c>
      <c r="F78" s="91">
        <f>COUNTIF(A25:G25,"3")</f>
        <v>0</v>
      </c>
      <c r="G78" s="91">
        <f>COUNTIF(A28:G28,"3")</f>
        <v>0</v>
      </c>
      <c r="H78" s="91">
        <f>COUNTIF(A31:G31,"3")</f>
        <v>0</v>
      </c>
      <c r="I78" s="91">
        <f>COUNTIF(A34:G34,"3")</f>
        <v>0</v>
      </c>
      <c r="J78" s="91">
        <f>COUNTIF(A37:G37,"3")</f>
        <v>0</v>
      </c>
      <c r="K78" s="91">
        <f>COUNTIF(A40:G40,"3")</f>
        <v>0</v>
      </c>
      <c r="L78" s="91">
        <f>COUNTIF(A43:G43,"3")</f>
        <v>0</v>
      </c>
      <c r="M78" s="91">
        <f>COUNTIF(A46:G46,"3")</f>
        <v>0</v>
      </c>
      <c r="N78" s="91">
        <f>COUNTIF(A49:G49,"3")</f>
        <v>0</v>
      </c>
      <c r="O78" s="204">
        <f>SUM(A78:N78)</f>
        <v>0</v>
      </c>
      <c r="P78" s="206">
        <f>O78/90</f>
        <v>0</v>
      </c>
      <c r="Q78" s="91"/>
      <c r="R78" s="23"/>
      <c r="S78" s="23"/>
      <c r="T78" s="23"/>
      <c r="U78" s="23"/>
      <c r="V78" s="23"/>
      <c r="W78" s="23"/>
      <c r="X78" s="23"/>
      <c r="Y78" s="25"/>
      <c r="Z78" s="27"/>
      <c r="AB78" s="20"/>
    </row>
    <row r="79" spans="1:28" ht="25.5">
      <c r="A79" s="91" t="s">
        <v>29</v>
      </c>
      <c r="B79" s="91"/>
      <c r="C79" s="91"/>
      <c r="D79" s="91"/>
      <c r="E79" s="91"/>
      <c r="F79" s="91"/>
      <c r="G79" s="91"/>
      <c r="H79" s="91"/>
      <c r="I79" s="91"/>
      <c r="J79" s="91"/>
      <c r="K79" s="91"/>
      <c r="L79" s="91"/>
      <c r="M79" s="91"/>
      <c r="N79" s="91"/>
      <c r="O79" s="205" t="s">
        <v>40</v>
      </c>
      <c r="P79" s="205">
        <v>4</v>
      </c>
      <c r="Q79" s="91"/>
      <c r="R79" s="23"/>
      <c r="S79" s="23"/>
      <c r="T79" s="23"/>
      <c r="U79" s="23"/>
      <c r="V79" s="23"/>
      <c r="W79" s="23"/>
      <c r="X79" s="23"/>
      <c r="Y79" s="26"/>
      <c r="Z79" s="26"/>
      <c r="AB79" s="20"/>
    </row>
    <row r="80" spans="1:28">
      <c r="A80" s="91">
        <f>COUNTIF(A10:G10,"4")</f>
        <v>0</v>
      </c>
      <c r="B80" s="91">
        <f>COUNTIF(A13:G13,"4")</f>
        <v>0</v>
      </c>
      <c r="C80" s="91">
        <f>COUNTIF(A16:G16,"4")</f>
        <v>0</v>
      </c>
      <c r="D80" s="91">
        <f>COUNTIF(A19:G19,"4")</f>
        <v>0</v>
      </c>
      <c r="E80" s="91">
        <f>COUNTIF(A22:G22,"4")</f>
        <v>0</v>
      </c>
      <c r="F80" s="91">
        <f>COUNTIF(A25:G25,"4")</f>
        <v>0</v>
      </c>
      <c r="G80" s="91">
        <f>COUNTIF(A28:G28,"4")</f>
        <v>0</v>
      </c>
      <c r="H80" s="91">
        <f>COUNTIF(A31:G31,"4")</f>
        <v>0</v>
      </c>
      <c r="I80" s="91">
        <f>COUNTIF(A34:G34,"4")</f>
        <v>0</v>
      </c>
      <c r="J80" s="91">
        <f>COUNTIF(A37:G37,"4")</f>
        <v>0</v>
      </c>
      <c r="K80" s="91">
        <f>COUNTIF(A40:G40,"4")</f>
        <v>0</v>
      </c>
      <c r="L80" s="91">
        <f>COUNTIF(A43:G43,"4")</f>
        <v>0</v>
      </c>
      <c r="M80" s="91">
        <f>COUNTIF(A46:G46,"4")</f>
        <v>0</v>
      </c>
      <c r="N80" s="91">
        <f>COUNTIF(A49:G49,"4")</f>
        <v>0</v>
      </c>
      <c r="O80" s="204">
        <f>SUM(A80:N80)</f>
        <v>0</v>
      </c>
      <c r="P80" s="206">
        <f>O80/90</f>
        <v>0</v>
      </c>
      <c r="Q80" s="91"/>
      <c r="R80" s="23"/>
      <c r="S80" s="23"/>
      <c r="T80" s="23"/>
      <c r="U80" s="23"/>
      <c r="V80" s="23"/>
      <c r="W80" s="23"/>
      <c r="X80" s="23"/>
      <c r="Y80" s="25"/>
      <c r="Z80" s="27"/>
      <c r="AB80" s="20"/>
    </row>
    <row r="81" spans="1:28" ht="25.5">
      <c r="A81" s="91" t="s">
        <v>30</v>
      </c>
      <c r="B81" s="91"/>
      <c r="C81" s="91"/>
      <c r="D81" s="91"/>
      <c r="E81" s="91"/>
      <c r="F81" s="91"/>
      <c r="G81" s="91"/>
      <c r="H81" s="91"/>
      <c r="I81" s="91"/>
      <c r="J81" s="91"/>
      <c r="K81" s="91"/>
      <c r="L81" s="91"/>
      <c r="M81" s="91"/>
      <c r="N81" s="91"/>
      <c r="O81" s="205" t="s">
        <v>42</v>
      </c>
      <c r="P81" s="205">
        <v>5</v>
      </c>
      <c r="Q81" s="91"/>
      <c r="R81" s="23"/>
      <c r="S81" s="23"/>
      <c r="T81" s="23"/>
      <c r="U81" s="23"/>
      <c r="V81" s="23"/>
      <c r="W81" s="23"/>
      <c r="X81" s="23"/>
      <c r="Y81" s="26"/>
      <c r="Z81" s="26"/>
      <c r="AB81" s="20"/>
    </row>
    <row r="82" spans="1:28">
      <c r="A82" s="91">
        <f>COUNTIF(A10:G10,"5")</f>
        <v>0</v>
      </c>
      <c r="B82" s="91">
        <f>COUNTIF(A13:G13,"5")</f>
        <v>0</v>
      </c>
      <c r="C82" s="91">
        <f>COUNTIF(A16:G16,"5")</f>
        <v>0</v>
      </c>
      <c r="D82" s="91">
        <f>COUNTIF(A19:G19,"5")</f>
        <v>0</v>
      </c>
      <c r="E82" s="91">
        <f>COUNTIF(A22:G22,"5")</f>
        <v>0</v>
      </c>
      <c r="F82" s="91">
        <f>COUNTIF(A25:G25,"5")</f>
        <v>0</v>
      </c>
      <c r="G82" s="91">
        <f>COUNTIF(A28:G28,"5")</f>
        <v>0</v>
      </c>
      <c r="H82" s="91">
        <f>COUNTIF(A31:G31,"5")</f>
        <v>0</v>
      </c>
      <c r="I82" s="91">
        <f>COUNTIF(A34:G34,"5")</f>
        <v>0</v>
      </c>
      <c r="J82" s="91">
        <f>COUNTIF(A37:G37,"5")</f>
        <v>0</v>
      </c>
      <c r="K82" s="91">
        <f>COUNTIF(A40:G40,"5")</f>
        <v>0</v>
      </c>
      <c r="L82" s="91">
        <f>COUNTIF(A43:G43,"5")</f>
        <v>0</v>
      </c>
      <c r="M82" s="91">
        <f>COUNTIF(A46:G46,"5")</f>
        <v>0</v>
      </c>
      <c r="N82" s="91">
        <f>COUNTIF(A49:G49,"5")</f>
        <v>0</v>
      </c>
      <c r="O82" s="204">
        <f>SUM(A82:N82)</f>
        <v>0</v>
      </c>
      <c r="P82" s="206">
        <f>O82/90</f>
        <v>0</v>
      </c>
      <c r="Q82" s="91"/>
      <c r="R82" s="23"/>
      <c r="S82" s="23"/>
      <c r="T82" s="23"/>
      <c r="U82" s="23"/>
      <c r="V82" s="23"/>
      <c r="W82" s="23"/>
      <c r="X82" s="23"/>
      <c r="Y82" s="25"/>
      <c r="Z82" s="27"/>
      <c r="AB82" s="20"/>
    </row>
    <row r="83" spans="1:28" ht="25.5">
      <c r="A83" s="91" t="s">
        <v>31</v>
      </c>
      <c r="B83" s="91"/>
      <c r="C83" s="91"/>
      <c r="D83" s="91"/>
      <c r="E83" s="91"/>
      <c r="F83" s="91"/>
      <c r="G83" s="91"/>
      <c r="H83" s="91"/>
      <c r="I83" s="91"/>
      <c r="J83" s="91"/>
      <c r="K83" s="91"/>
      <c r="L83" s="91"/>
      <c r="M83" s="91"/>
      <c r="N83" s="91"/>
      <c r="O83" s="205" t="s">
        <v>43</v>
      </c>
      <c r="P83" s="205">
        <v>6</v>
      </c>
      <c r="Q83" s="91"/>
      <c r="R83" s="23"/>
      <c r="S83" s="23"/>
      <c r="T83" s="23"/>
      <c r="U83" s="23"/>
      <c r="V83" s="23"/>
      <c r="W83" s="23"/>
      <c r="X83" s="23"/>
      <c r="Y83" s="26"/>
      <c r="Z83" s="26"/>
      <c r="AB83" s="20"/>
    </row>
    <row r="84" spans="1:28">
      <c r="A84" s="91">
        <f>COUNTIF(A10:G10,"6")</f>
        <v>0</v>
      </c>
      <c r="B84" s="91">
        <f>COUNTIF(A13:G13,"6")</f>
        <v>0</v>
      </c>
      <c r="C84" s="91">
        <f>COUNTIF(A16:G16,"6")</f>
        <v>0</v>
      </c>
      <c r="D84" s="91">
        <f>COUNTIF(A19:G19,"6")</f>
        <v>0</v>
      </c>
      <c r="E84" s="91">
        <f>COUNTIF(A22:G22,"6")</f>
        <v>0</v>
      </c>
      <c r="F84" s="91">
        <f>COUNTIF(A25:G25,"6")</f>
        <v>0</v>
      </c>
      <c r="G84" s="91">
        <f>COUNTIF(A28:G28,"6")</f>
        <v>0</v>
      </c>
      <c r="H84" s="91">
        <f>COUNTIF(A31:G31,"6")</f>
        <v>0</v>
      </c>
      <c r="I84" s="91">
        <f>COUNTIF(A34:G34,"6")</f>
        <v>0</v>
      </c>
      <c r="J84" s="91">
        <f>COUNTIF(A37:G37,"6")</f>
        <v>0</v>
      </c>
      <c r="K84" s="91">
        <f>COUNTIF(A40:G40,"6")</f>
        <v>0</v>
      </c>
      <c r="L84" s="91">
        <f>COUNTIF(A43:G43,"6")</f>
        <v>0</v>
      </c>
      <c r="M84" s="91">
        <f>COUNTIF(A46:G46,"6")</f>
        <v>0</v>
      </c>
      <c r="N84" s="91">
        <f>COUNTIF(A49:G49,"6")</f>
        <v>0</v>
      </c>
      <c r="O84" s="204">
        <f>SUM(A84:N84)</f>
        <v>0</v>
      </c>
      <c r="P84" s="206">
        <f>O84/90</f>
        <v>0</v>
      </c>
      <c r="Q84" s="91"/>
      <c r="R84" s="23"/>
      <c r="S84" s="23"/>
      <c r="T84" s="23"/>
      <c r="U84" s="23"/>
      <c r="V84" s="23"/>
      <c r="W84" s="23"/>
      <c r="X84" s="23"/>
      <c r="Y84" s="25"/>
      <c r="Z84" s="27"/>
      <c r="AB84" s="20"/>
    </row>
    <row r="85" spans="1:28" ht="25.5">
      <c r="A85" s="91" t="s">
        <v>32</v>
      </c>
      <c r="B85" s="91"/>
      <c r="C85" s="91"/>
      <c r="D85" s="91"/>
      <c r="E85" s="91"/>
      <c r="F85" s="91"/>
      <c r="G85" s="91"/>
      <c r="H85" s="91"/>
      <c r="I85" s="91"/>
      <c r="J85" s="91"/>
      <c r="K85" s="91"/>
      <c r="L85" s="91"/>
      <c r="M85" s="91"/>
      <c r="N85" s="91"/>
      <c r="O85" s="205" t="s">
        <v>79</v>
      </c>
      <c r="P85" s="205">
        <v>7</v>
      </c>
      <c r="Q85" s="91"/>
      <c r="R85" s="23"/>
      <c r="S85" s="23"/>
      <c r="T85" s="23"/>
      <c r="U85" s="23"/>
      <c r="V85" s="23"/>
      <c r="W85" s="23"/>
      <c r="X85" s="23"/>
      <c r="Y85" s="26"/>
      <c r="Z85" s="26"/>
      <c r="AB85" s="20"/>
    </row>
    <row r="86" spans="1:28">
      <c r="A86" s="91">
        <f>COUNTIF(A10:G10,"7")</f>
        <v>0</v>
      </c>
      <c r="B86" s="91">
        <f>COUNTIF(A13:G13,"7")</f>
        <v>0</v>
      </c>
      <c r="C86" s="91">
        <f>COUNTIF(A16:G16,"7")</f>
        <v>0</v>
      </c>
      <c r="D86" s="91">
        <f>COUNTIF(A19:G19,"7")</f>
        <v>0</v>
      </c>
      <c r="E86" s="91">
        <f>COUNTIF(A22:G22,"7")</f>
        <v>0</v>
      </c>
      <c r="F86" s="91">
        <f>COUNTIF(A25:G25,"7")</f>
        <v>0</v>
      </c>
      <c r="G86" s="91">
        <f>COUNTIF(A28:G28,"7")</f>
        <v>0</v>
      </c>
      <c r="H86" s="91">
        <f>COUNTIF(A31:G31,"7")</f>
        <v>0</v>
      </c>
      <c r="I86" s="91">
        <f>COUNTIF(A34:G34,"7")</f>
        <v>0</v>
      </c>
      <c r="J86" s="91">
        <f>COUNTIF(A37:G37,"7")</f>
        <v>0</v>
      </c>
      <c r="K86" s="91">
        <f>COUNTIF(A40:G40,"7")</f>
        <v>0</v>
      </c>
      <c r="L86" s="91">
        <f>COUNTIF(A43:G43,"7")</f>
        <v>0</v>
      </c>
      <c r="M86" s="91">
        <f>COUNTIF(A46:G46,"7")</f>
        <v>0</v>
      </c>
      <c r="N86" s="91">
        <f>COUNTIF(A49:G49,"7")</f>
        <v>0</v>
      </c>
      <c r="O86" s="204">
        <f>SUM(A86:N86)</f>
        <v>0</v>
      </c>
      <c r="P86" s="206">
        <f>O86/90</f>
        <v>0</v>
      </c>
      <c r="Q86" s="91"/>
      <c r="R86" s="23"/>
      <c r="S86" s="23"/>
      <c r="T86" s="23"/>
      <c r="U86" s="23"/>
      <c r="V86" s="23"/>
      <c r="W86" s="23"/>
      <c r="X86" s="23"/>
      <c r="Y86" s="25"/>
      <c r="Z86" s="27"/>
      <c r="AB86" s="20"/>
    </row>
    <row r="87" spans="1:28" ht="25.5">
      <c r="A87" s="91" t="s">
        <v>33</v>
      </c>
      <c r="B87" s="91"/>
      <c r="C87" s="91"/>
      <c r="D87" s="91"/>
      <c r="E87" s="91"/>
      <c r="F87" s="91"/>
      <c r="G87" s="91"/>
      <c r="H87" s="91"/>
      <c r="I87" s="91"/>
      <c r="J87" s="91"/>
      <c r="K87" s="91"/>
      <c r="L87" s="91"/>
      <c r="M87" s="91"/>
      <c r="N87" s="91"/>
      <c r="O87" s="205" t="s">
        <v>80</v>
      </c>
      <c r="P87" s="205">
        <v>8</v>
      </c>
      <c r="Q87" s="91"/>
      <c r="R87" s="23"/>
      <c r="S87" s="23"/>
      <c r="T87" s="23"/>
      <c r="U87" s="23"/>
      <c r="V87" s="23"/>
      <c r="W87" s="23"/>
      <c r="X87" s="23"/>
      <c r="Y87" s="26"/>
      <c r="Z87" s="26"/>
      <c r="AB87" s="20"/>
    </row>
    <row r="88" spans="1:28">
      <c r="A88" s="91">
        <f>COUNTIF(A10:G10,"8")</f>
        <v>0</v>
      </c>
      <c r="B88" s="91">
        <f>COUNTIF(A13:G13,"8")</f>
        <v>0</v>
      </c>
      <c r="C88" s="91">
        <f>COUNTIF(A16:G16,"8")</f>
        <v>0</v>
      </c>
      <c r="D88" s="91">
        <f>COUNTIF(A19:G19,"8")</f>
        <v>0</v>
      </c>
      <c r="E88" s="91">
        <f>COUNTIF(A22:G22,"8")</f>
        <v>0</v>
      </c>
      <c r="F88" s="91">
        <f>COUNTIF(A25:G25,"8")</f>
        <v>0</v>
      </c>
      <c r="G88" s="91">
        <f>COUNTIF(A28:G28,"8")</f>
        <v>0</v>
      </c>
      <c r="H88" s="91">
        <f>COUNTIF(A31:G31,"8")</f>
        <v>0</v>
      </c>
      <c r="I88" s="91">
        <f>COUNTIF(A34:G34,"8")</f>
        <v>0</v>
      </c>
      <c r="J88" s="91">
        <f>COUNTIF(A37:G37,"8")</f>
        <v>0</v>
      </c>
      <c r="K88" s="91">
        <f>COUNTIF(A40:G40,"8")</f>
        <v>0</v>
      </c>
      <c r="L88" s="91">
        <f>COUNTIF(A43:G43,"8")</f>
        <v>0</v>
      </c>
      <c r="M88" s="91">
        <f>COUNTIF(A46:G46,"8")</f>
        <v>0</v>
      </c>
      <c r="N88" s="91">
        <f>COUNTIF(A49:G49,"8")</f>
        <v>0</v>
      </c>
      <c r="O88" s="204">
        <f>SUM(A88:N88)</f>
        <v>0</v>
      </c>
      <c r="P88" s="206">
        <f>O88/90</f>
        <v>0</v>
      </c>
      <c r="Q88" s="91"/>
      <c r="R88" s="23"/>
      <c r="S88" s="23"/>
      <c r="T88" s="23"/>
      <c r="U88" s="23"/>
      <c r="V88" s="23"/>
      <c r="W88" s="23"/>
      <c r="X88" s="23"/>
      <c r="Y88" s="25"/>
      <c r="Z88" s="27"/>
      <c r="AB88" s="20"/>
    </row>
    <row r="89" spans="1:28" ht="25.5">
      <c r="A89" s="91" t="s">
        <v>34</v>
      </c>
      <c r="B89" s="91"/>
      <c r="C89" s="91"/>
      <c r="D89" s="91"/>
      <c r="E89" s="91"/>
      <c r="F89" s="91"/>
      <c r="G89" s="91"/>
      <c r="H89" s="91"/>
      <c r="I89" s="91"/>
      <c r="J89" s="91"/>
      <c r="K89" s="91"/>
      <c r="L89" s="91"/>
      <c r="M89" s="91"/>
      <c r="N89" s="91"/>
      <c r="O89" s="205" t="s">
        <v>81</v>
      </c>
      <c r="P89" s="205">
        <v>9</v>
      </c>
      <c r="Q89" s="91"/>
      <c r="R89" s="23"/>
      <c r="S89" s="23"/>
      <c r="T89" s="23"/>
      <c r="U89" s="23"/>
      <c r="V89" s="23"/>
      <c r="W89" s="23"/>
      <c r="X89" s="23"/>
      <c r="Y89" s="26"/>
      <c r="Z89" s="26"/>
      <c r="AB89" s="20"/>
    </row>
    <row r="90" spans="1:28">
      <c r="A90" s="91">
        <f>COUNTIF(A10:G10,"9")</f>
        <v>0</v>
      </c>
      <c r="B90" s="91">
        <f>COUNTIF(A13:G13,"9")</f>
        <v>0</v>
      </c>
      <c r="C90" s="91">
        <f>COUNTIF(A16:G16,"9")</f>
        <v>0</v>
      </c>
      <c r="D90" s="91">
        <f>COUNTIF(A19:G19,"9")</f>
        <v>0</v>
      </c>
      <c r="E90" s="91">
        <f>COUNTIF(A22:G22,"9")</f>
        <v>0</v>
      </c>
      <c r="F90" s="91">
        <f>COUNTIF(A25:G25,"9")</f>
        <v>0</v>
      </c>
      <c r="G90" s="91">
        <f>COUNTIF(A28:G28,"9")</f>
        <v>0</v>
      </c>
      <c r="H90" s="91">
        <f>COUNTIF(A31:G31,"9")</f>
        <v>0</v>
      </c>
      <c r="I90" s="91">
        <f>COUNTIF(A34:G34,"9")</f>
        <v>0</v>
      </c>
      <c r="J90" s="91">
        <f>COUNTIF(A37:G37,"9")</f>
        <v>0</v>
      </c>
      <c r="K90" s="91">
        <f>COUNTIF(A40:G40,"9")</f>
        <v>0</v>
      </c>
      <c r="L90" s="91">
        <f>COUNTIF(A43:G43,"9")</f>
        <v>0</v>
      </c>
      <c r="M90" s="91">
        <f>COUNTIF(A46:G46,"9")</f>
        <v>0</v>
      </c>
      <c r="N90" s="91">
        <f>COUNTIF(A49:G49,"9")</f>
        <v>0</v>
      </c>
      <c r="O90" s="204">
        <f>SUM(A90:N90)</f>
        <v>0</v>
      </c>
      <c r="P90" s="206">
        <f>O90/90</f>
        <v>0</v>
      </c>
      <c r="Q90" s="91"/>
      <c r="R90" s="23"/>
      <c r="S90" s="23"/>
      <c r="T90" s="23"/>
      <c r="U90" s="23"/>
      <c r="V90" s="23"/>
      <c r="W90" s="23"/>
      <c r="X90" s="23"/>
      <c r="Y90" s="25"/>
      <c r="Z90" s="27"/>
      <c r="AB90" s="20"/>
    </row>
    <row r="91" spans="1:28" ht="25.5">
      <c r="A91" s="91" t="s">
        <v>35</v>
      </c>
      <c r="B91" s="91"/>
      <c r="C91" s="91"/>
      <c r="D91" s="91"/>
      <c r="E91" s="91"/>
      <c r="F91" s="91"/>
      <c r="G91" s="91"/>
      <c r="H91" s="91"/>
      <c r="I91" s="91"/>
      <c r="J91" s="91"/>
      <c r="K91" s="91"/>
      <c r="L91" s="91"/>
      <c r="M91" s="91"/>
      <c r="N91" s="91"/>
      <c r="O91" s="205" t="s">
        <v>82</v>
      </c>
      <c r="P91" s="205">
        <v>10</v>
      </c>
      <c r="Q91" s="91"/>
      <c r="R91" s="23"/>
      <c r="S91" s="23"/>
      <c r="T91" s="23"/>
      <c r="U91" s="23"/>
      <c r="V91" s="23"/>
      <c r="W91" s="23"/>
      <c r="X91" s="23"/>
      <c r="Y91" s="26"/>
      <c r="Z91" s="26"/>
      <c r="AB91" s="20"/>
    </row>
    <row r="92" spans="1:28">
      <c r="A92" s="91">
        <f>COUNTIF(A10:G10,"10")</f>
        <v>0</v>
      </c>
      <c r="B92" s="91">
        <f>COUNTIF(A13:G13,"10")</f>
        <v>0</v>
      </c>
      <c r="C92" s="91">
        <f>COUNTIF(A16:G16,"10")</f>
        <v>0</v>
      </c>
      <c r="D92" s="91">
        <f>COUNTIF(A19:G19,"10")</f>
        <v>0</v>
      </c>
      <c r="E92" s="91">
        <f>COUNTIF(A22:G22,"10")</f>
        <v>0</v>
      </c>
      <c r="F92" s="91">
        <f>COUNTIF(A25:G25,"10")</f>
        <v>0</v>
      </c>
      <c r="G92" s="91">
        <f>COUNTIF(A28:G28,"10")</f>
        <v>0</v>
      </c>
      <c r="H92" s="91">
        <f>COUNTIF(A31:G31,"10")</f>
        <v>0</v>
      </c>
      <c r="I92" s="91">
        <f>COUNTIF(A34:G34,"10")</f>
        <v>0</v>
      </c>
      <c r="J92" s="91">
        <f>COUNTIF(A37:G37,"10")</f>
        <v>0</v>
      </c>
      <c r="K92" s="91">
        <f>COUNTIF(A40:G40,"10")</f>
        <v>0</v>
      </c>
      <c r="L92" s="91">
        <f>COUNTIF(A43:G43,"10")</f>
        <v>0</v>
      </c>
      <c r="M92" s="91">
        <f>COUNTIF(A46:G46,"10")</f>
        <v>0</v>
      </c>
      <c r="N92" s="91">
        <f>COUNTIF(A49:G49,"10")</f>
        <v>0</v>
      </c>
      <c r="O92" s="204">
        <f>SUM(A92:N92)</f>
        <v>0</v>
      </c>
      <c r="P92" s="206">
        <f>O92/90</f>
        <v>0</v>
      </c>
      <c r="Q92" s="91"/>
      <c r="R92" s="23"/>
      <c r="S92" s="23"/>
      <c r="T92" s="23"/>
      <c r="U92" s="23"/>
      <c r="V92" s="23"/>
      <c r="W92" s="23"/>
      <c r="X92" s="23"/>
      <c r="Y92" s="25"/>
      <c r="Z92" s="27"/>
      <c r="AB92" s="20"/>
    </row>
    <row r="93" spans="1:28" ht="25.5">
      <c r="A93" s="91" t="s">
        <v>36</v>
      </c>
      <c r="B93" s="91"/>
      <c r="C93" s="91"/>
      <c r="D93" s="91"/>
      <c r="E93" s="91"/>
      <c r="F93" s="91"/>
      <c r="G93" s="91"/>
      <c r="H93" s="91"/>
      <c r="I93" s="91"/>
      <c r="J93" s="91"/>
      <c r="K93" s="91"/>
      <c r="L93" s="91"/>
      <c r="M93" s="91"/>
      <c r="N93" s="91"/>
      <c r="O93" s="205" t="s">
        <v>83</v>
      </c>
      <c r="P93" s="205">
        <v>11</v>
      </c>
      <c r="Q93" s="91"/>
      <c r="R93" s="23"/>
      <c r="S93" s="23"/>
      <c r="T93" s="23"/>
      <c r="U93" s="23"/>
      <c r="V93" s="23"/>
      <c r="W93" s="23"/>
      <c r="X93" s="23"/>
      <c r="Y93" s="26"/>
      <c r="Z93" s="26"/>
      <c r="AB93" s="20"/>
    </row>
    <row r="94" spans="1:28">
      <c r="A94" s="91">
        <f>COUNTIF(A10:G10,"11")</f>
        <v>0</v>
      </c>
      <c r="B94" s="91">
        <f>COUNTIF(A13:G13,"11")</f>
        <v>0</v>
      </c>
      <c r="C94" s="91">
        <f>COUNTIF(A16:G16,"11")</f>
        <v>0</v>
      </c>
      <c r="D94" s="91">
        <f>COUNTIF(A19:G19,"11")</f>
        <v>0</v>
      </c>
      <c r="E94" s="91">
        <f>COUNTIF(A22:G22,"11")</f>
        <v>0</v>
      </c>
      <c r="F94" s="91">
        <f>COUNTIF(A25:G25,"11")</f>
        <v>0</v>
      </c>
      <c r="G94" s="91">
        <f>COUNTIF(A28:G28,"11")</f>
        <v>0</v>
      </c>
      <c r="H94" s="91">
        <f>COUNTIF(A31:G31,"11")</f>
        <v>0</v>
      </c>
      <c r="I94" s="91">
        <f>COUNTIF(A34:G34,"11")</f>
        <v>0</v>
      </c>
      <c r="J94" s="91">
        <f>COUNTIF(A37:G37,"11")</f>
        <v>0</v>
      </c>
      <c r="K94" s="91">
        <f>COUNTIF(A40:G40,"11")</f>
        <v>0</v>
      </c>
      <c r="L94" s="91">
        <f>COUNTIF(A43:G43,"11")</f>
        <v>0</v>
      </c>
      <c r="M94" s="91">
        <f>COUNTIF(A46:G46,"11")</f>
        <v>0</v>
      </c>
      <c r="N94" s="91">
        <f>COUNTIF(A49:G49,"11")</f>
        <v>0</v>
      </c>
      <c r="O94" s="204">
        <f>SUM(A94:N94)</f>
        <v>0</v>
      </c>
      <c r="P94" s="206">
        <f>O94/90</f>
        <v>0</v>
      </c>
      <c r="Q94" s="91"/>
      <c r="R94" s="23"/>
      <c r="S94" s="23"/>
      <c r="T94" s="23"/>
      <c r="U94" s="23"/>
      <c r="V94" s="23"/>
      <c r="W94" s="23"/>
      <c r="X94" s="23"/>
      <c r="Y94" s="25"/>
      <c r="Z94" s="27"/>
      <c r="AB94" s="20"/>
    </row>
    <row r="95" spans="1:28" ht="25.5">
      <c r="A95" s="91" t="s">
        <v>44</v>
      </c>
      <c r="B95" s="91"/>
      <c r="C95" s="91"/>
      <c r="D95" s="91"/>
      <c r="E95" s="91"/>
      <c r="F95" s="91"/>
      <c r="G95" s="91"/>
      <c r="H95" s="91"/>
      <c r="I95" s="91"/>
      <c r="J95" s="91"/>
      <c r="K95" s="91"/>
      <c r="L95" s="91"/>
      <c r="M95" s="91"/>
      <c r="N95" s="91"/>
      <c r="O95" s="205" t="s">
        <v>84</v>
      </c>
      <c r="P95" s="205">
        <v>12</v>
      </c>
      <c r="Q95" s="91"/>
      <c r="R95" s="23"/>
      <c r="S95" s="23"/>
      <c r="T95" s="23"/>
      <c r="U95" s="23"/>
      <c r="V95" s="23"/>
      <c r="W95" s="23"/>
      <c r="X95" s="23"/>
      <c r="Y95" s="26"/>
      <c r="Z95" s="26"/>
      <c r="AB95" s="20"/>
    </row>
    <row r="96" spans="1:28">
      <c r="A96" s="91">
        <f>COUNTIF(A10:G10,"12")</f>
        <v>0</v>
      </c>
      <c r="B96" s="91">
        <f>COUNTIF(A13:G13,"12")</f>
        <v>0</v>
      </c>
      <c r="C96" s="91">
        <f>COUNTIF(A16:G16,"12")</f>
        <v>0</v>
      </c>
      <c r="D96" s="91">
        <f>COUNTIF(A19:G19,"12")</f>
        <v>0</v>
      </c>
      <c r="E96" s="91">
        <f>COUNTIF(A22:G22,"12")</f>
        <v>0</v>
      </c>
      <c r="F96" s="91">
        <f>COUNTIF(A25:G25,"12")</f>
        <v>0</v>
      </c>
      <c r="G96" s="91">
        <f>COUNTIF(A28:G28,"12")</f>
        <v>0</v>
      </c>
      <c r="H96" s="91">
        <f>COUNTIF(A31:G31,"12")</f>
        <v>0</v>
      </c>
      <c r="I96" s="91">
        <f>COUNTIF(A34:G34,"12")</f>
        <v>0</v>
      </c>
      <c r="J96" s="91">
        <f>COUNTIF(A37:G37,"12")</f>
        <v>0</v>
      </c>
      <c r="K96" s="91">
        <f>COUNTIF(A40:G40,"12")</f>
        <v>0</v>
      </c>
      <c r="L96" s="91">
        <f>COUNTIF(A43:G43,"12")</f>
        <v>0</v>
      </c>
      <c r="M96" s="91">
        <f>COUNTIF(A46:G46,"12")</f>
        <v>0</v>
      </c>
      <c r="N96" s="91">
        <f>COUNTIF(A49:G49,"12")</f>
        <v>0</v>
      </c>
      <c r="O96" s="204">
        <f>SUM(A96:N96)</f>
        <v>0</v>
      </c>
      <c r="P96" s="206">
        <f>O96/90</f>
        <v>0</v>
      </c>
      <c r="Q96" s="91"/>
      <c r="R96" s="23"/>
      <c r="S96" s="23"/>
      <c r="T96" s="23"/>
      <c r="U96" s="23"/>
      <c r="V96" s="23"/>
      <c r="W96" s="23"/>
      <c r="X96" s="23"/>
      <c r="Y96" s="25"/>
      <c r="Z96" s="27"/>
      <c r="AB96" s="20"/>
    </row>
    <row r="97" spans="1:28" ht="25.5">
      <c r="A97" s="91" t="s">
        <v>45</v>
      </c>
      <c r="B97" s="91"/>
      <c r="C97" s="91"/>
      <c r="D97" s="91"/>
      <c r="E97" s="91"/>
      <c r="F97" s="91"/>
      <c r="G97" s="91"/>
      <c r="H97" s="91"/>
      <c r="I97" s="91"/>
      <c r="J97" s="91"/>
      <c r="K97" s="91"/>
      <c r="L97" s="91"/>
      <c r="M97" s="91"/>
      <c r="N97" s="91"/>
      <c r="O97" s="205" t="s">
        <v>85</v>
      </c>
      <c r="P97" s="205">
        <v>13</v>
      </c>
      <c r="Q97" s="91"/>
      <c r="R97" s="23"/>
      <c r="S97" s="23"/>
      <c r="T97" s="23"/>
      <c r="U97" s="23"/>
      <c r="V97" s="23"/>
      <c r="W97" s="23"/>
      <c r="X97" s="23"/>
      <c r="Y97" s="26"/>
      <c r="Z97" s="26"/>
      <c r="AB97" s="20"/>
    </row>
    <row r="98" spans="1:28">
      <c r="A98" s="91">
        <f>COUNTIF(A10:G10,"13")</f>
        <v>0</v>
      </c>
      <c r="B98" s="91">
        <f>COUNTIF(A13:G13,"13")</f>
        <v>0</v>
      </c>
      <c r="C98" s="91">
        <f>COUNTIF(A16:G16,"13")</f>
        <v>0</v>
      </c>
      <c r="D98" s="91">
        <f>COUNTIF(A19:G19,"13")</f>
        <v>0</v>
      </c>
      <c r="E98" s="91">
        <f>COUNTIF(A22:G22,"13")</f>
        <v>0</v>
      </c>
      <c r="F98" s="91">
        <f>COUNTIF(A25:G25,"13")</f>
        <v>0</v>
      </c>
      <c r="G98" s="91">
        <f>COUNTIF(A28:G28,"13")</f>
        <v>0</v>
      </c>
      <c r="H98" s="91">
        <f>COUNTIF(A31:G31,"13")</f>
        <v>0</v>
      </c>
      <c r="I98" s="91">
        <f>COUNTIF(A34:G34,"13")</f>
        <v>0</v>
      </c>
      <c r="J98" s="91">
        <f>COUNTIF(A37:G37,"13")</f>
        <v>0</v>
      </c>
      <c r="K98" s="91">
        <f>COUNTIF(A40:G40,"13")</f>
        <v>0</v>
      </c>
      <c r="L98" s="91">
        <f>COUNTIF(A43:G43,"13")</f>
        <v>0</v>
      </c>
      <c r="M98" s="91">
        <f>COUNTIF(A46:G46,"13")</f>
        <v>0</v>
      </c>
      <c r="N98" s="91">
        <f>COUNTIF(A49:G49,"13")</f>
        <v>0</v>
      </c>
      <c r="O98" s="204">
        <f>SUM(A98:N98)</f>
        <v>0</v>
      </c>
      <c r="P98" s="206">
        <f>O98/90</f>
        <v>0</v>
      </c>
      <c r="Q98" s="91"/>
      <c r="R98" s="23"/>
      <c r="S98" s="23"/>
      <c r="T98" s="23"/>
      <c r="U98" s="23"/>
      <c r="V98" s="23"/>
      <c r="W98" s="23"/>
      <c r="X98" s="23"/>
      <c r="Y98" s="25"/>
      <c r="Z98" s="27"/>
      <c r="AB98" s="20"/>
    </row>
    <row r="99" spans="1:28" ht="25.5">
      <c r="A99" s="91" t="s">
        <v>46</v>
      </c>
      <c r="B99" s="91"/>
      <c r="C99" s="91"/>
      <c r="D99" s="91"/>
      <c r="E99" s="91"/>
      <c r="F99" s="91"/>
      <c r="G99" s="91"/>
      <c r="H99" s="91"/>
      <c r="I99" s="91"/>
      <c r="J99" s="91"/>
      <c r="K99" s="91"/>
      <c r="L99" s="91"/>
      <c r="M99" s="91"/>
      <c r="N99" s="91"/>
      <c r="O99" s="205" t="s">
        <v>86</v>
      </c>
      <c r="P99" s="205">
        <v>14</v>
      </c>
      <c r="Q99" s="91"/>
      <c r="R99" s="23"/>
      <c r="S99" s="23"/>
      <c r="T99" s="23"/>
      <c r="U99" s="23"/>
      <c r="V99" s="23"/>
      <c r="W99" s="23"/>
      <c r="X99" s="23"/>
      <c r="Y99" s="26"/>
      <c r="Z99" s="26"/>
      <c r="AB99" s="20"/>
    </row>
    <row r="100" spans="1:28">
      <c r="A100" s="91">
        <f>COUNTIF(A10:G10,"14")</f>
        <v>0</v>
      </c>
      <c r="B100" s="91">
        <f>COUNTIF(A13:G13,"14")</f>
        <v>0</v>
      </c>
      <c r="C100" s="91">
        <f>COUNTIF(A16:G16,"14")</f>
        <v>0</v>
      </c>
      <c r="D100" s="91">
        <f>COUNTIF(A19:G19,"14")</f>
        <v>0</v>
      </c>
      <c r="E100" s="91">
        <f>COUNTIF(A22:G22,"14")</f>
        <v>0</v>
      </c>
      <c r="F100" s="91">
        <f>COUNTIF(A25:G25,"14")</f>
        <v>0</v>
      </c>
      <c r="G100" s="91">
        <f>COUNTIF(A28:G28,"14")</f>
        <v>0</v>
      </c>
      <c r="H100" s="91">
        <f>COUNTIF(A31:G31,"14")</f>
        <v>0</v>
      </c>
      <c r="I100" s="91">
        <f>COUNTIF(A34:G34,"14")</f>
        <v>0</v>
      </c>
      <c r="J100" s="91">
        <f>COUNTIF(A37:G37,"14")</f>
        <v>0</v>
      </c>
      <c r="K100" s="91">
        <f>COUNTIF(A40:G40,"14")</f>
        <v>0</v>
      </c>
      <c r="L100" s="91">
        <f>COUNTIF(A43:G43,"14")</f>
        <v>0</v>
      </c>
      <c r="M100" s="91">
        <f>COUNTIF(A46:G46,"14")</f>
        <v>0</v>
      </c>
      <c r="N100" s="91">
        <f>COUNTIF(A49:G49,"14")</f>
        <v>0</v>
      </c>
      <c r="O100" s="204">
        <f>SUM(A100:N100)</f>
        <v>0</v>
      </c>
      <c r="P100" s="206">
        <f>O100/90</f>
        <v>0</v>
      </c>
      <c r="Q100" s="91"/>
      <c r="R100" s="23"/>
      <c r="S100" s="23"/>
      <c r="T100" s="23"/>
      <c r="U100" s="23"/>
      <c r="V100" s="23"/>
      <c r="W100" s="23"/>
      <c r="X100" s="23"/>
      <c r="Y100" s="25"/>
      <c r="Z100" s="27"/>
      <c r="AB100" s="20"/>
    </row>
    <row r="101" spans="1:28" ht="25.5">
      <c r="A101" s="91" t="s">
        <v>47</v>
      </c>
      <c r="B101" s="91"/>
      <c r="C101" s="91"/>
      <c r="D101" s="91"/>
      <c r="E101" s="91"/>
      <c r="F101" s="91"/>
      <c r="G101" s="91"/>
      <c r="H101" s="91"/>
      <c r="I101" s="91"/>
      <c r="J101" s="91"/>
      <c r="K101" s="91"/>
      <c r="L101" s="91"/>
      <c r="M101" s="91"/>
      <c r="N101" s="91"/>
      <c r="O101" s="205" t="s">
        <v>87</v>
      </c>
      <c r="P101" s="205">
        <v>15</v>
      </c>
      <c r="Q101" s="91"/>
      <c r="R101" s="23"/>
      <c r="S101" s="23"/>
      <c r="T101" s="23"/>
      <c r="U101" s="23"/>
      <c r="V101" s="23"/>
      <c r="W101" s="23"/>
      <c r="X101" s="23"/>
      <c r="Y101" s="26"/>
      <c r="Z101" s="26"/>
      <c r="AB101" s="20"/>
    </row>
    <row r="102" spans="1:28">
      <c r="A102" s="91">
        <f>COUNTIF(A10:G10,"15")</f>
        <v>0</v>
      </c>
      <c r="B102" s="91">
        <f>COUNTIF(A13:G13,"15")</f>
        <v>0</v>
      </c>
      <c r="C102" s="91">
        <f>COUNTIF(A16:G16,"15")</f>
        <v>0</v>
      </c>
      <c r="D102" s="91">
        <f>COUNTIF(A19:G19,"15")</f>
        <v>0</v>
      </c>
      <c r="E102" s="91">
        <f>COUNTIF(A22:G22,"15")</f>
        <v>0</v>
      </c>
      <c r="F102" s="91">
        <f>COUNTIF(A25:G25,"15")</f>
        <v>0</v>
      </c>
      <c r="G102" s="91">
        <f>COUNTIF(A28:G28,"15")</f>
        <v>0</v>
      </c>
      <c r="H102" s="91">
        <f>COUNTIF(A31:G31,"15")</f>
        <v>0</v>
      </c>
      <c r="I102" s="91">
        <f>COUNTIF(A34:G34,"15")</f>
        <v>0</v>
      </c>
      <c r="J102" s="91">
        <f>COUNTIF(A37:G37,"15")</f>
        <v>0</v>
      </c>
      <c r="K102" s="91">
        <f>COUNTIF(A40:G40,"15")</f>
        <v>0</v>
      </c>
      <c r="L102" s="91">
        <f>COUNTIF(A43:G43,"15")</f>
        <v>0</v>
      </c>
      <c r="M102" s="91">
        <f>COUNTIF(A46:G46,"15")</f>
        <v>0</v>
      </c>
      <c r="N102" s="91">
        <f>COUNTIF(A49:G49,"15")</f>
        <v>0</v>
      </c>
      <c r="O102" s="204">
        <f>SUM(A102:N102)</f>
        <v>0</v>
      </c>
      <c r="P102" s="206">
        <f>O102/90</f>
        <v>0</v>
      </c>
      <c r="Q102" s="91"/>
      <c r="R102" s="23"/>
      <c r="S102" s="23"/>
      <c r="T102" s="23"/>
      <c r="U102" s="23"/>
      <c r="V102" s="23"/>
      <c r="W102" s="23"/>
      <c r="X102" s="23"/>
      <c r="Y102" s="25"/>
      <c r="Z102" s="27"/>
      <c r="AB102" s="20"/>
    </row>
    <row r="103" spans="1:28" ht="25.5">
      <c r="A103" s="91" t="s">
        <v>48</v>
      </c>
      <c r="B103" s="91"/>
      <c r="C103" s="91"/>
      <c r="D103" s="91"/>
      <c r="E103" s="91"/>
      <c r="F103" s="91"/>
      <c r="G103" s="91"/>
      <c r="H103" s="91"/>
      <c r="I103" s="91"/>
      <c r="J103" s="91"/>
      <c r="K103" s="91"/>
      <c r="L103" s="91"/>
      <c r="M103" s="91"/>
      <c r="N103" s="91"/>
      <c r="O103" s="205" t="s">
        <v>88</v>
      </c>
      <c r="P103" s="205">
        <v>16</v>
      </c>
      <c r="Q103" s="91"/>
      <c r="R103" s="23"/>
      <c r="S103" s="23"/>
      <c r="T103" s="23"/>
      <c r="U103" s="23"/>
      <c r="V103" s="23"/>
      <c r="W103" s="23"/>
      <c r="X103" s="23"/>
      <c r="Y103" s="26"/>
      <c r="Z103" s="26"/>
      <c r="AB103" s="20"/>
    </row>
    <row r="104" spans="1:28">
      <c r="A104" s="91">
        <f>COUNTIF(A10:G10,"16")</f>
        <v>0</v>
      </c>
      <c r="B104" s="91">
        <f>COUNTIF(A13:G13,"16")</f>
        <v>0</v>
      </c>
      <c r="C104" s="91">
        <f>COUNTIF(A16:G16,"16")</f>
        <v>0</v>
      </c>
      <c r="D104" s="91">
        <f>COUNTIF(A19:G19,"16")</f>
        <v>0</v>
      </c>
      <c r="E104" s="91">
        <f>COUNTIF(A22:G22,"16")</f>
        <v>0</v>
      </c>
      <c r="F104" s="91">
        <f>COUNTIF(A25:G25,"16")</f>
        <v>0</v>
      </c>
      <c r="G104" s="91">
        <f>COUNTIF(A28:G28,"16")</f>
        <v>0</v>
      </c>
      <c r="H104" s="91">
        <f>COUNTIF(A31:G31,"16")</f>
        <v>0</v>
      </c>
      <c r="I104" s="91">
        <f>COUNTIF(A34:G34,"16")</f>
        <v>0</v>
      </c>
      <c r="J104" s="91">
        <f>COUNTIF(A37:G37,"16")</f>
        <v>0</v>
      </c>
      <c r="K104" s="91">
        <f>COUNTIF(A40:G40,"16")</f>
        <v>0</v>
      </c>
      <c r="L104" s="91">
        <f>COUNTIF(A43:G43,"16")</f>
        <v>0</v>
      </c>
      <c r="M104" s="91">
        <f>COUNTIF(A46:G46,"16")</f>
        <v>0</v>
      </c>
      <c r="N104" s="91">
        <f>COUNTIF(A49:G49,"16")</f>
        <v>0</v>
      </c>
      <c r="O104" s="204">
        <f>SUM(A104:N104)</f>
        <v>0</v>
      </c>
      <c r="P104" s="206">
        <f>O104/90</f>
        <v>0</v>
      </c>
      <c r="Q104" s="91"/>
      <c r="R104" s="23"/>
      <c r="S104" s="23"/>
      <c r="T104" s="23"/>
      <c r="U104" s="23"/>
      <c r="V104" s="23"/>
      <c r="W104" s="23"/>
      <c r="X104" s="23"/>
      <c r="Y104" s="25"/>
      <c r="Z104" s="27"/>
      <c r="AB104" s="20"/>
    </row>
    <row r="105" spans="1:28" ht="25.5">
      <c r="A105" s="91" t="s">
        <v>49</v>
      </c>
      <c r="B105" s="91"/>
      <c r="C105" s="91"/>
      <c r="D105" s="91"/>
      <c r="E105" s="91"/>
      <c r="F105" s="91"/>
      <c r="G105" s="91"/>
      <c r="H105" s="91"/>
      <c r="I105" s="91"/>
      <c r="J105" s="91"/>
      <c r="K105" s="91"/>
      <c r="L105" s="91"/>
      <c r="M105" s="91"/>
      <c r="N105" s="91"/>
      <c r="O105" s="205" t="s">
        <v>89</v>
      </c>
      <c r="P105" s="205">
        <v>17</v>
      </c>
      <c r="Q105" s="91"/>
      <c r="R105" s="23"/>
      <c r="S105" s="23"/>
      <c r="T105" s="23"/>
      <c r="U105" s="23"/>
      <c r="V105" s="23"/>
      <c r="W105" s="23"/>
      <c r="X105" s="23"/>
      <c r="Y105" s="26"/>
      <c r="Z105" s="26"/>
      <c r="AB105" s="20"/>
    </row>
    <row r="106" spans="1:28">
      <c r="A106" s="91">
        <f>COUNTIF(A10:G10,"17")</f>
        <v>0</v>
      </c>
      <c r="B106" s="91">
        <f>COUNTIF(A13:G13,"17")</f>
        <v>0</v>
      </c>
      <c r="C106" s="91">
        <f>COUNTIF(A16:G16,"17")</f>
        <v>0</v>
      </c>
      <c r="D106" s="91">
        <f>COUNTIF(A19:G19,"17")</f>
        <v>0</v>
      </c>
      <c r="E106" s="91">
        <f>COUNTIF(A22:G22,"17")</f>
        <v>0</v>
      </c>
      <c r="F106" s="91">
        <f>COUNTIF(A25:G25,"17")</f>
        <v>0</v>
      </c>
      <c r="G106" s="91">
        <f>COUNTIF(A28:G28,"17")</f>
        <v>0</v>
      </c>
      <c r="H106" s="91">
        <f>COUNTIF(A31:G31,"17")</f>
        <v>0</v>
      </c>
      <c r="I106" s="91">
        <f>COUNTIF(A34:G34,"17")</f>
        <v>0</v>
      </c>
      <c r="J106" s="91">
        <f>COUNTIF(A37:G37,"17")</f>
        <v>0</v>
      </c>
      <c r="K106" s="91">
        <f>COUNTIF(A40:G40,"17")</f>
        <v>0</v>
      </c>
      <c r="L106" s="91">
        <f>COUNTIF(A43:G43,"17")</f>
        <v>0</v>
      </c>
      <c r="M106" s="91">
        <f>COUNTIF(A46:G46,"17")</f>
        <v>0</v>
      </c>
      <c r="N106" s="91">
        <f>COUNTIF(A49:G49,"17")</f>
        <v>0</v>
      </c>
      <c r="O106" s="204">
        <f>SUM(A106:N106)</f>
        <v>0</v>
      </c>
      <c r="P106" s="206">
        <f>O106/90</f>
        <v>0</v>
      </c>
      <c r="Q106" s="91"/>
      <c r="R106" s="23"/>
      <c r="S106" s="23"/>
      <c r="T106" s="23"/>
      <c r="U106" s="23"/>
      <c r="V106" s="23"/>
      <c r="W106" s="23"/>
      <c r="X106" s="23"/>
      <c r="Y106" s="25"/>
      <c r="Z106" s="27"/>
      <c r="AB106" s="20"/>
    </row>
    <row r="107" spans="1:28" ht="25.5">
      <c r="A107" s="91" t="s">
        <v>50</v>
      </c>
      <c r="B107" s="91"/>
      <c r="C107" s="91"/>
      <c r="D107" s="91"/>
      <c r="E107" s="91"/>
      <c r="F107" s="91"/>
      <c r="G107" s="91"/>
      <c r="H107" s="91"/>
      <c r="I107" s="91"/>
      <c r="J107" s="91"/>
      <c r="K107" s="91"/>
      <c r="L107" s="91"/>
      <c r="M107" s="91"/>
      <c r="N107" s="91"/>
      <c r="O107" s="205" t="s">
        <v>90</v>
      </c>
      <c r="P107" s="205">
        <v>18</v>
      </c>
      <c r="Q107" s="91"/>
      <c r="R107" s="23"/>
      <c r="S107" s="23"/>
      <c r="T107" s="23"/>
      <c r="U107" s="23"/>
      <c r="V107" s="23"/>
      <c r="W107" s="23"/>
      <c r="X107" s="23"/>
      <c r="Y107" s="26"/>
      <c r="Z107" s="26"/>
      <c r="AB107" s="20"/>
    </row>
    <row r="108" spans="1:28">
      <c r="A108" s="91">
        <f>COUNTIF(A10:G10,"18")</f>
        <v>0</v>
      </c>
      <c r="B108" s="91">
        <f>COUNTIF(A13:G13,"17")</f>
        <v>0</v>
      </c>
      <c r="C108" s="91">
        <f>COUNTIF(A16:G16,"18")</f>
        <v>0</v>
      </c>
      <c r="D108" s="91">
        <f>COUNTIF(A19:G19,"18")</f>
        <v>0</v>
      </c>
      <c r="E108" s="91">
        <f>COUNTIF(A22:G22,"18")</f>
        <v>0</v>
      </c>
      <c r="F108" s="91">
        <f>COUNTIF(A25:G25,"18")</f>
        <v>0</v>
      </c>
      <c r="G108" s="91">
        <f>COUNTIF(A28:G28,"18")</f>
        <v>0</v>
      </c>
      <c r="H108" s="91">
        <f>COUNTIF(A31:G31,"18")</f>
        <v>0</v>
      </c>
      <c r="I108" s="91">
        <f>COUNTIF(A34:G34,"18")</f>
        <v>0</v>
      </c>
      <c r="J108" s="91">
        <f>COUNTIF(A37:G37,"18")</f>
        <v>0</v>
      </c>
      <c r="K108" s="91">
        <f>COUNTIF(A40:G40,"18")</f>
        <v>0</v>
      </c>
      <c r="L108" s="91">
        <f>COUNTIF(A43:G43,"18")</f>
        <v>0</v>
      </c>
      <c r="M108" s="91">
        <f>COUNTIF(A46:G46,"18")</f>
        <v>0</v>
      </c>
      <c r="N108" s="91">
        <f>COUNTIF(A49:G49,"18")</f>
        <v>0</v>
      </c>
      <c r="O108" s="204">
        <f>SUM(A108:N108)</f>
        <v>0</v>
      </c>
      <c r="P108" s="206">
        <f>O108/90</f>
        <v>0</v>
      </c>
      <c r="Q108" s="91"/>
      <c r="R108" s="23"/>
      <c r="S108" s="23"/>
      <c r="T108" s="23"/>
      <c r="U108" s="23"/>
      <c r="V108" s="23"/>
      <c r="W108" s="23"/>
      <c r="X108" s="23"/>
      <c r="Y108" s="25"/>
      <c r="Z108" s="27"/>
      <c r="AB108" s="20"/>
    </row>
    <row r="109" spans="1:28" ht="25.5">
      <c r="A109" s="91" t="s">
        <v>51</v>
      </c>
      <c r="B109" s="91"/>
      <c r="C109" s="91"/>
      <c r="D109" s="91"/>
      <c r="E109" s="91"/>
      <c r="F109" s="91"/>
      <c r="G109" s="91"/>
      <c r="H109" s="91"/>
      <c r="I109" s="91"/>
      <c r="J109" s="91"/>
      <c r="K109" s="91"/>
      <c r="L109" s="91"/>
      <c r="M109" s="91"/>
      <c r="N109" s="91"/>
      <c r="O109" s="205" t="s">
        <v>91</v>
      </c>
      <c r="P109" s="205">
        <v>19</v>
      </c>
      <c r="Q109" s="91"/>
      <c r="R109" s="23"/>
      <c r="S109" s="23"/>
      <c r="T109" s="23"/>
      <c r="U109" s="23"/>
      <c r="V109" s="23"/>
      <c r="W109" s="23"/>
      <c r="X109" s="23"/>
      <c r="Y109" s="26"/>
      <c r="Z109" s="26"/>
      <c r="AB109" s="20"/>
    </row>
    <row r="110" spans="1:28">
      <c r="A110" s="91">
        <f>COUNTIF(A10:G10,"19")</f>
        <v>0</v>
      </c>
      <c r="B110" s="91">
        <f>COUNTIF(A13:G13,"19")</f>
        <v>0</v>
      </c>
      <c r="C110" s="91">
        <f>COUNTIF(A16:G16,"19")</f>
        <v>0</v>
      </c>
      <c r="D110" s="91">
        <f>COUNTIF(A19:G19,"19")</f>
        <v>0</v>
      </c>
      <c r="E110" s="91">
        <f>COUNTIF(A22:G22,"19")</f>
        <v>0</v>
      </c>
      <c r="F110" s="91">
        <f>COUNTIF(A25:G25,"19")</f>
        <v>0</v>
      </c>
      <c r="G110" s="91">
        <f>COUNTIF(A28:G28,"19")</f>
        <v>0</v>
      </c>
      <c r="H110" s="91">
        <f>COUNTIF(A31:G31,"19")</f>
        <v>0</v>
      </c>
      <c r="I110" s="91">
        <f>COUNTIF(A34:G34,"19")</f>
        <v>0</v>
      </c>
      <c r="J110" s="91">
        <f>COUNTIF(A37:G37,"19")</f>
        <v>0</v>
      </c>
      <c r="K110" s="91">
        <f>COUNTIF(A40:G40,"19")</f>
        <v>0</v>
      </c>
      <c r="L110" s="91">
        <f>COUNTIF(A43:G43,"19")</f>
        <v>0</v>
      </c>
      <c r="M110" s="91">
        <f>COUNTIF(A46:G46,"19")</f>
        <v>0</v>
      </c>
      <c r="N110" s="91">
        <f>COUNTIF(A49:G49,"19")</f>
        <v>0</v>
      </c>
      <c r="O110" s="204">
        <f>SUM(A110:N110)</f>
        <v>0</v>
      </c>
      <c r="P110" s="206">
        <f>O110/90</f>
        <v>0</v>
      </c>
      <c r="Q110" s="91"/>
      <c r="R110" s="23"/>
      <c r="S110" s="23"/>
      <c r="T110" s="23"/>
      <c r="U110" s="23"/>
      <c r="V110" s="23"/>
      <c r="W110" s="23"/>
      <c r="X110" s="23"/>
      <c r="Y110" s="25"/>
      <c r="Z110" s="27"/>
      <c r="AB110" s="20"/>
    </row>
    <row r="111" spans="1:28" ht="25.5">
      <c r="A111" s="91" t="s">
        <v>52</v>
      </c>
      <c r="B111" s="91"/>
      <c r="C111" s="91"/>
      <c r="D111" s="91"/>
      <c r="E111" s="91"/>
      <c r="F111" s="91"/>
      <c r="G111" s="91"/>
      <c r="H111" s="91"/>
      <c r="I111" s="91"/>
      <c r="J111" s="91"/>
      <c r="K111" s="91"/>
      <c r="L111" s="91"/>
      <c r="M111" s="91"/>
      <c r="N111" s="91"/>
      <c r="O111" s="205" t="s">
        <v>92</v>
      </c>
      <c r="P111" s="205">
        <v>20</v>
      </c>
      <c r="Q111" s="91"/>
      <c r="R111" s="23"/>
      <c r="S111" s="23"/>
      <c r="T111" s="23"/>
      <c r="U111" s="23"/>
      <c r="V111" s="23"/>
      <c r="W111" s="23"/>
      <c r="X111" s="23"/>
      <c r="Y111" s="26"/>
      <c r="Z111" s="26"/>
      <c r="AB111" s="20"/>
    </row>
    <row r="112" spans="1:28">
      <c r="A112" s="91">
        <f>COUNTIF(A10:G10,"20")</f>
        <v>0</v>
      </c>
      <c r="B112" s="91">
        <f>COUNTIF(A13:G13,"20")</f>
        <v>0</v>
      </c>
      <c r="C112" s="91">
        <f>COUNTIF(A16:G16,"20")</f>
        <v>0</v>
      </c>
      <c r="D112" s="91">
        <f>COUNTIF(A19:G19,"20")</f>
        <v>0</v>
      </c>
      <c r="E112" s="91">
        <f>COUNTIF(A22:G22,"20")</f>
        <v>0</v>
      </c>
      <c r="F112" s="91">
        <f>COUNTIF(A25:G25,"20")</f>
        <v>0</v>
      </c>
      <c r="G112" s="91">
        <f>COUNTIF(A28:G28,"20")</f>
        <v>0</v>
      </c>
      <c r="H112" s="91">
        <f>COUNTIF(A31:G31,"20")</f>
        <v>0</v>
      </c>
      <c r="I112" s="91">
        <f>COUNTIF(A34:G34,"20")</f>
        <v>0</v>
      </c>
      <c r="J112" s="91">
        <f>COUNTIF(A37:G37,"20")</f>
        <v>0</v>
      </c>
      <c r="K112" s="91">
        <f>COUNTIF(A40:G40,"20")</f>
        <v>0</v>
      </c>
      <c r="L112" s="91">
        <f>COUNTIF(A43:G43,"20")</f>
        <v>0</v>
      </c>
      <c r="M112" s="91">
        <f>COUNTIF(A46:G46,"20")</f>
        <v>0</v>
      </c>
      <c r="N112" s="91">
        <f>COUNTIF(A49:G49,"20")</f>
        <v>0</v>
      </c>
      <c r="O112" s="204">
        <f>SUM(A112:N112)</f>
        <v>0</v>
      </c>
      <c r="P112" s="206">
        <f>O112/90</f>
        <v>0</v>
      </c>
      <c r="Q112" s="91"/>
      <c r="R112" s="23"/>
      <c r="S112" s="23"/>
      <c r="T112" s="23"/>
      <c r="U112" s="23"/>
      <c r="V112" s="23"/>
      <c r="W112" s="23"/>
      <c r="X112" s="23"/>
      <c r="Y112" s="25"/>
      <c r="Z112" s="27"/>
      <c r="AB112" s="20"/>
    </row>
    <row r="113" spans="1:28" ht="25.5">
      <c r="A113" s="91" t="s">
        <v>53</v>
      </c>
      <c r="B113" s="91"/>
      <c r="C113" s="91"/>
      <c r="D113" s="91"/>
      <c r="E113" s="91"/>
      <c r="F113" s="91"/>
      <c r="G113" s="91"/>
      <c r="H113" s="91"/>
      <c r="I113" s="91"/>
      <c r="J113" s="91"/>
      <c r="K113" s="91"/>
      <c r="L113" s="91"/>
      <c r="M113" s="91"/>
      <c r="N113" s="91"/>
      <c r="O113" s="205" t="s">
        <v>93</v>
      </c>
      <c r="P113" s="205">
        <v>21</v>
      </c>
      <c r="Q113" s="91"/>
      <c r="R113" s="23"/>
      <c r="S113" s="23"/>
      <c r="T113" s="23"/>
      <c r="U113" s="23"/>
      <c r="V113" s="23"/>
      <c r="W113" s="23"/>
      <c r="X113" s="23"/>
      <c r="Y113" s="26"/>
      <c r="Z113" s="26"/>
      <c r="AB113" s="20"/>
    </row>
    <row r="114" spans="1:28">
      <c r="A114" s="91">
        <f>COUNTIF(A10:G10,"21")</f>
        <v>0</v>
      </c>
      <c r="B114" s="91">
        <f>COUNTIF(A13:G13,"21")</f>
        <v>0</v>
      </c>
      <c r="C114" s="91">
        <f>COUNTIF(A16:G16,"21")</f>
        <v>0</v>
      </c>
      <c r="D114" s="91">
        <f>COUNTIF(A19:G19,"21")</f>
        <v>0</v>
      </c>
      <c r="E114" s="91">
        <f>COUNTIF(A22:G22,"21")</f>
        <v>0</v>
      </c>
      <c r="F114" s="91">
        <f>COUNTIF(A25:G25,"21")</f>
        <v>0</v>
      </c>
      <c r="G114" s="91">
        <f>COUNTIF(A28:G28,"21")</f>
        <v>0</v>
      </c>
      <c r="H114" s="91">
        <f>COUNTIF(A31:G31,"21")</f>
        <v>0</v>
      </c>
      <c r="I114" s="91">
        <f>COUNTIF(A34:G34,"21")</f>
        <v>0</v>
      </c>
      <c r="J114" s="91">
        <f>COUNTIF(A37:G37,"21")</f>
        <v>0</v>
      </c>
      <c r="K114" s="91">
        <f>COUNTIF(A40:G40,"21")</f>
        <v>0</v>
      </c>
      <c r="L114" s="91">
        <f>COUNTIF(A43:G43,"21")</f>
        <v>0</v>
      </c>
      <c r="M114" s="91">
        <f>COUNTIF(A46:G46,"21")</f>
        <v>0</v>
      </c>
      <c r="N114" s="91">
        <f>COUNTIF(A49:G49,"21")</f>
        <v>0</v>
      </c>
      <c r="O114" s="204">
        <f>SUM(A114:N114)</f>
        <v>0</v>
      </c>
      <c r="P114" s="206">
        <f>O114/90</f>
        <v>0</v>
      </c>
      <c r="Q114" s="91"/>
      <c r="R114" s="23"/>
      <c r="S114" s="23"/>
      <c r="T114" s="23"/>
      <c r="U114" s="23"/>
      <c r="V114" s="23"/>
      <c r="W114" s="23"/>
      <c r="X114" s="23"/>
      <c r="Y114" s="25"/>
      <c r="Z114" s="27"/>
      <c r="AB114" s="20"/>
    </row>
    <row r="115" spans="1:28" ht="25.5">
      <c r="A115" s="91" t="s">
        <v>54</v>
      </c>
      <c r="B115" s="91"/>
      <c r="C115" s="91"/>
      <c r="D115" s="91"/>
      <c r="E115" s="91"/>
      <c r="F115" s="91"/>
      <c r="G115" s="91"/>
      <c r="H115" s="91"/>
      <c r="I115" s="91"/>
      <c r="J115" s="91"/>
      <c r="K115" s="91"/>
      <c r="L115" s="91"/>
      <c r="M115" s="91"/>
      <c r="N115" s="91"/>
      <c r="O115" s="205" t="s">
        <v>94</v>
      </c>
      <c r="P115" s="205">
        <v>22</v>
      </c>
      <c r="Q115" s="91"/>
      <c r="R115" s="23"/>
      <c r="S115" s="23"/>
      <c r="T115" s="23"/>
      <c r="U115" s="23"/>
      <c r="V115" s="23"/>
      <c r="W115" s="23"/>
      <c r="X115" s="23"/>
      <c r="Y115" s="26"/>
      <c r="Z115" s="26"/>
      <c r="AB115" s="20"/>
    </row>
    <row r="116" spans="1:28" ht="15">
      <c r="A116" s="207">
        <f>COUNTIF(A10:G10,"22")</f>
        <v>0</v>
      </c>
      <c r="B116" s="91">
        <f>COUNTIF(A13:G13,"22")</f>
        <v>0</v>
      </c>
      <c r="C116" s="91">
        <f>COUNTIF(A16:G16,"22")</f>
        <v>0</v>
      </c>
      <c r="D116" s="91">
        <f>COUNTIF(A19:G19,"22")</f>
        <v>0</v>
      </c>
      <c r="E116" s="91">
        <f>COUNTIF(A22:G22,"22")</f>
        <v>0</v>
      </c>
      <c r="F116" s="91">
        <f>COUNTIF(A25:G25,"22")</f>
        <v>0</v>
      </c>
      <c r="G116" s="91">
        <f>COUNTIF(A28:G28,"22")</f>
        <v>0</v>
      </c>
      <c r="H116" s="91">
        <f>COUNTIF(A31:G31,"22")</f>
        <v>0</v>
      </c>
      <c r="I116" s="91">
        <f>COUNTIF(A34:G34,"22")</f>
        <v>0</v>
      </c>
      <c r="J116" s="91">
        <f>COUNTIF(A37:G37,"22")</f>
        <v>0</v>
      </c>
      <c r="K116" s="91">
        <f>COUNTIF(A40:G40,"22")</f>
        <v>0</v>
      </c>
      <c r="L116" s="91">
        <f>COUNTIF(A43:G43,"22")</f>
        <v>0</v>
      </c>
      <c r="M116" s="91">
        <f>COUNTIF(A46:G46,"22")</f>
        <v>0</v>
      </c>
      <c r="N116" s="91">
        <f>COUNTIF(A49:G49,"22")</f>
        <v>0</v>
      </c>
      <c r="O116" s="204">
        <f>SUM(A116:N116)</f>
        <v>0</v>
      </c>
      <c r="P116" s="206">
        <f>O116/90</f>
        <v>0</v>
      </c>
      <c r="Q116" s="91"/>
      <c r="R116" s="23"/>
      <c r="S116" s="23"/>
      <c r="T116" s="23"/>
      <c r="U116" s="23"/>
      <c r="V116" s="23"/>
      <c r="W116" s="23"/>
      <c r="X116" s="23"/>
      <c r="Y116" s="25"/>
      <c r="Z116" s="27"/>
      <c r="AB116" s="20"/>
    </row>
    <row r="117" spans="1:28" ht="25.5">
      <c r="A117" s="91" t="s">
        <v>55</v>
      </c>
      <c r="B117" s="91"/>
      <c r="C117" s="91"/>
      <c r="D117" s="91"/>
      <c r="E117" s="91"/>
      <c r="F117" s="91"/>
      <c r="G117" s="91"/>
      <c r="H117" s="91"/>
      <c r="I117" s="91"/>
      <c r="J117" s="91"/>
      <c r="K117" s="91"/>
      <c r="L117" s="91"/>
      <c r="M117" s="91"/>
      <c r="N117" s="91"/>
      <c r="O117" s="205" t="s">
        <v>95</v>
      </c>
      <c r="P117" s="205">
        <v>23</v>
      </c>
      <c r="Q117" s="91"/>
      <c r="R117" s="23"/>
      <c r="S117" s="23"/>
      <c r="T117" s="23"/>
      <c r="U117" s="23"/>
      <c r="V117" s="23"/>
      <c r="W117" s="23"/>
      <c r="X117" s="23"/>
      <c r="Y117" s="26"/>
      <c r="Z117" s="26"/>
      <c r="AB117" s="20"/>
    </row>
    <row r="118" spans="1:28">
      <c r="A118" s="91">
        <f>COUNTIF(A10:G10,"23")</f>
        <v>0</v>
      </c>
      <c r="B118" s="91">
        <f>COUNTIF(A13:G13,"23")</f>
        <v>0</v>
      </c>
      <c r="C118" s="91">
        <f>COUNTIF(A16:G16,"23")</f>
        <v>0</v>
      </c>
      <c r="D118" s="91">
        <f>COUNTIF(A19:G19,"23")</f>
        <v>0</v>
      </c>
      <c r="E118" s="91">
        <f>COUNTIF(A22:G22,"23")</f>
        <v>0</v>
      </c>
      <c r="F118" s="91">
        <f>COUNTIF(A25:G25,"23")</f>
        <v>0</v>
      </c>
      <c r="G118" s="91">
        <f>COUNTIF(A28:G28,"23")</f>
        <v>0</v>
      </c>
      <c r="H118" s="91">
        <f>COUNTIF(A31:G31,"23")</f>
        <v>0</v>
      </c>
      <c r="I118" s="91">
        <f>COUNTIF(A34:G34,"23")</f>
        <v>0</v>
      </c>
      <c r="J118" s="91">
        <f>COUNTIF(A37:G37,"23")</f>
        <v>0</v>
      </c>
      <c r="K118" s="91">
        <f>COUNTIF(A40:G40,"23")</f>
        <v>0</v>
      </c>
      <c r="L118" s="91">
        <f>COUNTIF(A43:G43,"23")</f>
        <v>0</v>
      </c>
      <c r="M118" s="91">
        <f>COUNTIF(A46:G46,"23")</f>
        <v>0</v>
      </c>
      <c r="N118" s="91">
        <f>COUNTIF(A49:G49,"23")</f>
        <v>0</v>
      </c>
      <c r="O118" s="204">
        <f>SUM(A118:N118)</f>
        <v>0</v>
      </c>
      <c r="P118" s="206">
        <f>O118/90</f>
        <v>0</v>
      </c>
      <c r="Q118" s="91"/>
      <c r="R118" s="23"/>
      <c r="S118" s="23"/>
      <c r="T118" s="23"/>
      <c r="U118" s="23"/>
      <c r="V118" s="23"/>
      <c r="W118" s="23"/>
      <c r="X118" s="23"/>
      <c r="Y118" s="25"/>
      <c r="Z118" s="27"/>
      <c r="AB118" s="20"/>
    </row>
    <row r="119" spans="1:28" ht="25.5">
      <c r="A119" s="91" t="s">
        <v>56</v>
      </c>
      <c r="B119" s="91"/>
      <c r="C119" s="91"/>
      <c r="D119" s="91"/>
      <c r="E119" s="91"/>
      <c r="F119" s="91"/>
      <c r="G119" s="91"/>
      <c r="H119" s="91"/>
      <c r="I119" s="91"/>
      <c r="J119" s="91"/>
      <c r="K119" s="91"/>
      <c r="L119" s="91"/>
      <c r="M119" s="91"/>
      <c r="N119" s="91"/>
      <c r="O119" s="205" t="s">
        <v>96</v>
      </c>
      <c r="P119" s="205">
        <v>24</v>
      </c>
      <c r="Q119" s="91"/>
      <c r="R119" s="23"/>
      <c r="S119" s="23"/>
      <c r="T119" s="23"/>
      <c r="U119" s="23"/>
      <c r="V119" s="23"/>
      <c r="W119" s="23"/>
      <c r="X119" s="23"/>
      <c r="Y119" s="26"/>
      <c r="Z119" s="26"/>
      <c r="AB119" s="20"/>
    </row>
    <row r="120" spans="1:28">
      <c r="A120" s="91">
        <f>COUNTIF(A10:G10,"24")</f>
        <v>0</v>
      </c>
      <c r="B120" s="91">
        <f>COUNTIF(A13:G13,"24")</f>
        <v>0</v>
      </c>
      <c r="C120" s="91">
        <f>COUNTIF(A16:G16,"24")</f>
        <v>0</v>
      </c>
      <c r="D120" s="91">
        <f>COUNTIF(A19:G19,"24")</f>
        <v>0</v>
      </c>
      <c r="E120" s="91">
        <f>COUNTIF(A22:G22,"24")</f>
        <v>0</v>
      </c>
      <c r="F120" s="91">
        <f>COUNTIF(A25:G25,"24")</f>
        <v>0</v>
      </c>
      <c r="G120" s="91">
        <f>COUNTIF(A28:G28,"24")</f>
        <v>0</v>
      </c>
      <c r="H120" s="91">
        <f>COUNTIF(A31:G31,"24")</f>
        <v>0</v>
      </c>
      <c r="I120" s="91">
        <f>COUNTIF(A34:G34,"24")</f>
        <v>0</v>
      </c>
      <c r="J120" s="91">
        <f>COUNTIF(A37:G37,"24")</f>
        <v>0</v>
      </c>
      <c r="K120" s="91">
        <f>COUNTIF(A40:G40,"24")</f>
        <v>0</v>
      </c>
      <c r="L120" s="91">
        <f>COUNTIF(A43:G43,"24")</f>
        <v>0</v>
      </c>
      <c r="M120" s="91">
        <f>COUNTIF(A46:G46,"24")</f>
        <v>0</v>
      </c>
      <c r="N120" s="91">
        <f>COUNTIF(A49:G49,"24")</f>
        <v>0</v>
      </c>
      <c r="O120" s="204">
        <f>SUM(A120:N120)</f>
        <v>0</v>
      </c>
      <c r="P120" s="206">
        <f>O120/90</f>
        <v>0</v>
      </c>
      <c r="Q120" s="91"/>
      <c r="R120" s="23"/>
      <c r="S120" s="23"/>
      <c r="T120" s="23"/>
      <c r="U120" s="23"/>
      <c r="V120" s="23"/>
      <c r="W120" s="23"/>
      <c r="X120" s="23"/>
      <c r="Y120" s="25"/>
      <c r="Z120" s="27"/>
      <c r="AB120" s="20"/>
    </row>
    <row r="121" spans="1:28" ht="25.5">
      <c r="A121" s="91" t="s">
        <v>0</v>
      </c>
      <c r="B121" s="91"/>
      <c r="C121" s="91"/>
      <c r="D121" s="91"/>
      <c r="E121" s="91"/>
      <c r="F121" s="91"/>
      <c r="G121" s="91"/>
      <c r="H121" s="91"/>
      <c r="I121" s="91"/>
      <c r="J121" s="91"/>
      <c r="K121" s="91"/>
      <c r="L121" s="91"/>
      <c r="M121" s="91"/>
      <c r="N121" s="91"/>
      <c r="O121" s="205" t="s">
        <v>97</v>
      </c>
      <c r="P121" s="205">
        <v>25</v>
      </c>
      <c r="Q121" s="91"/>
      <c r="R121" s="23"/>
      <c r="S121" s="23"/>
      <c r="T121" s="23"/>
      <c r="U121" s="23"/>
      <c r="V121" s="23"/>
      <c r="W121" s="23"/>
      <c r="X121" s="23"/>
      <c r="Y121" s="26"/>
      <c r="Z121" s="26"/>
      <c r="AB121" s="20"/>
    </row>
    <row r="122" spans="1:28">
      <c r="A122" s="91">
        <f>COUNTIF(A10:G10,"25")</f>
        <v>0</v>
      </c>
      <c r="B122" s="91">
        <f>COUNTIF(A13:G13,"25")</f>
        <v>0</v>
      </c>
      <c r="C122" s="91">
        <f>COUNTIF(A16:G16,"25")</f>
        <v>0</v>
      </c>
      <c r="D122" s="91">
        <f>COUNTIF(A19:G19,"25")</f>
        <v>0</v>
      </c>
      <c r="E122" s="91">
        <f>COUNTIF(A22:G22,"25")</f>
        <v>0</v>
      </c>
      <c r="F122" s="91">
        <f>COUNTIF(A25:G25,"25")</f>
        <v>0</v>
      </c>
      <c r="G122" s="91">
        <f>COUNTIF(A28:G28,"25")</f>
        <v>0</v>
      </c>
      <c r="H122" s="91">
        <f>COUNTIF(A31:G31,"25")</f>
        <v>0</v>
      </c>
      <c r="I122" s="91">
        <f>COUNTIF(A34:G34,"25")</f>
        <v>0</v>
      </c>
      <c r="J122" s="91">
        <f>COUNTIF(A37:G37,"25")</f>
        <v>0</v>
      </c>
      <c r="K122" s="91">
        <f>COUNTIF(A40:G40,"25")</f>
        <v>0</v>
      </c>
      <c r="L122" s="91">
        <f>COUNTIF(A43:G43,"25")</f>
        <v>0</v>
      </c>
      <c r="M122" s="91">
        <f>COUNTIF(A46:G46,"25")</f>
        <v>0</v>
      </c>
      <c r="N122" s="91">
        <f>COUNTIF(A49:G49,"25")</f>
        <v>0</v>
      </c>
      <c r="O122" s="204">
        <f>SUM(A122:N122)</f>
        <v>0</v>
      </c>
      <c r="P122" s="206">
        <f>O122/90</f>
        <v>0</v>
      </c>
      <c r="Q122" s="91"/>
      <c r="R122" s="23"/>
      <c r="S122" s="23"/>
      <c r="T122" s="23"/>
      <c r="U122" s="23"/>
      <c r="V122" s="23"/>
      <c r="W122" s="23"/>
      <c r="X122" s="23"/>
      <c r="Y122" s="25"/>
      <c r="Z122" s="27"/>
      <c r="AB122" s="20"/>
    </row>
    <row r="123" spans="1:28" ht="25.5">
      <c r="A123" s="91" t="s">
        <v>1</v>
      </c>
      <c r="B123" s="91"/>
      <c r="C123" s="91"/>
      <c r="D123" s="91"/>
      <c r="E123" s="91"/>
      <c r="F123" s="91"/>
      <c r="G123" s="91"/>
      <c r="H123" s="91"/>
      <c r="I123" s="91"/>
      <c r="J123" s="91"/>
      <c r="K123" s="91"/>
      <c r="L123" s="91"/>
      <c r="M123" s="91"/>
      <c r="N123" s="91"/>
      <c r="O123" s="205" t="s">
        <v>98</v>
      </c>
      <c r="P123" s="205">
        <v>26</v>
      </c>
      <c r="Q123" s="91"/>
      <c r="R123" s="23"/>
      <c r="S123" s="23"/>
      <c r="T123" s="23"/>
      <c r="U123" s="23"/>
      <c r="V123" s="23"/>
      <c r="W123" s="23"/>
      <c r="X123" s="23"/>
      <c r="Y123" s="26"/>
      <c r="Z123" s="26"/>
      <c r="AB123" s="20"/>
    </row>
    <row r="124" spans="1:28">
      <c r="A124" s="91">
        <f>COUNTIF(A10:G10,"26")</f>
        <v>0</v>
      </c>
      <c r="B124" s="91">
        <f>COUNTIF(A13:G13,"26")</f>
        <v>0</v>
      </c>
      <c r="C124" s="91">
        <f>COUNTIF(A16:G16,"26")</f>
        <v>0</v>
      </c>
      <c r="D124" s="91">
        <f>COUNTIF(A19:G19,"26")</f>
        <v>0</v>
      </c>
      <c r="E124" s="91">
        <f>COUNTIF(A22:G22,"26")</f>
        <v>0</v>
      </c>
      <c r="F124" s="91">
        <f>COUNTIF(A25:G25,"26")</f>
        <v>0</v>
      </c>
      <c r="G124" s="91">
        <f>COUNTIF(A28:G28,"26")</f>
        <v>0</v>
      </c>
      <c r="H124" s="91">
        <f>COUNTIF(A31:G31,"26")</f>
        <v>0</v>
      </c>
      <c r="I124" s="91">
        <f>COUNTIF(A34:G34,"26")</f>
        <v>0</v>
      </c>
      <c r="J124" s="91">
        <f>COUNTIF(A37:G37,"26")</f>
        <v>0</v>
      </c>
      <c r="K124" s="91">
        <f>COUNTIF(A40:G40,"26")</f>
        <v>0</v>
      </c>
      <c r="L124" s="91">
        <f>COUNTIF(A43:G43,"26")</f>
        <v>0</v>
      </c>
      <c r="M124" s="91">
        <f>COUNTIF(A46:G46,"26")</f>
        <v>0</v>
      </c>
      <c r="N124" s="91">
        <f>COUNTIF(A49:G49,"26")</f>
        <v>0</v>
      </c>
      <c r="O124" s="204">
        <f>SUM(A124:N124)</f>
        <v>0</v>
      </c>
      <c r="P124" s="206">
        <f>O124/90</f>
        <v>0</v>
      </c>
      <c r="Q124" s="91"/>
      <c r="R124" s="23"/>
      <c r="S124" s="23"/>
      <c r="T124" s="23"/>
      <c r="U124" s="23"/>
      <c r="V124" s="23"/>
      <c r="W124" s="23"/>
      <c r="X124" s="23"/>
      <c r="Y124" s="25"/>
      <c r="Z124" s="27"/>
      <c r="AB124" s="20"/>
    </row>
    <row r="125" spans="1:28" ht="25.5">
      <c r="A125" s="91" t="s">
        <v>2</v>
      </c>
      <c r="B125" s="91"/>
      <c r="C125" s="91"/>
      <c r="D125" s="91"/>
      <c r="E125" s="91"/>
      <c r="F125" s="91"/>
      <c r="G125" s="91"/>
      <c r="H125" s="91"/>
      <c r="I125" s="91"/>
      <c r="J125" s="91"/>
      <c r="K125" s="91"/>
      <c r="L125" s="91"/>
      <c r="M125" s="91"/>
      <c r="N125" s="91"/>
      <c r="O125" s="205" t="s">
        <v>99</v>
      </c>
      <c r="P125" s="205">
        <v>27</v>
      </c>
      <c r="Q125" s="91"/>
      <c r="R125" s="23"/>
      <c r="S125" s="23"/>
      <c r="T125" s="23"/>
      <c r="U125" s="23"/>
      <c r="V125" s="23"/>
      <c r="W125" s="23"/>
      <c r="X125" s="23"/>
      <c r="Y125" s="26"/>
      <c r="Z125" s="26"/>
      <c r="AB125" s="20"/>
    </row>
    <row r="126" spans="1:28">
      <c r="A126" s="91">
        <f>COUNTIF(A10:G10,"27")</f>
        <v>0</v>
      </c>
      <c r="B126" s="91">
        <f>COUNTIF(A13:G13,"27")</f>
        <v>0</v>
      </c>
      <c r="C126" s="91">
        <f>COUNTIF(A16:G16,"27")</f>
        <v>0</v>
      </c>
      <c r="D126" s="91">
        <f>COUNTIF(A19:G19,"27")</f>
        <v>0</v>
      </c>
      <c r="E126" s="91">
        <f>COUNTIF(A22:G22,"27")</f>
        <v>0</v>
      </c>
      <c r="F126" s="91">
        <f>COUNTIF(A25:G25,"27")</f>
        <v>0</v>
      </c>
      <c r="G126" s="91">
        <f>COUNTIF(A28:G28,"27")</f>
        <v>0</v>
      </c>
      <c r="H126" s="91">
        <f>COUNTIF(A31:G31,"27")</f>
        <v>0</v>
      </c>
      <c r="I126" s="91">
        <f>COUNTIF(A34:G34,"27")</f>
        <v>0</v>
      </c>
      <c r="J126" s="91">
        <f>COUNTIF(A37:G37,"27")</f>
        <v>0</v>
      </c>
      <c r="K126" s="91">
        <f>COUNTIF(A40:G40,"27")</f>
        <v>0</v>
      </c>
      <c r="L126" s="91">
        <f>COUNTIF(A43:G43,"27")</f>
        <v>0</v>
      </c>
      <c r="M126" s="91">
        <f>COUNTIF(A46:G46,"27")</f>
        <v>0</v>
      </c>
      <c r="N126" s="91">
        <f>COUNTIF(A49:G49,"27")</f>
        <v>0</v>
      </c>
      <c r="O126" s="204">
        <f>SUM(A126:N126)</f>
        <v>0</v>
      </c>
      <c r="P126" s="206">
        <f>O126/90</f>
        <v>0</v>
      </c>
      <c r="Q126" s="91"/>
      <c r="R126" s="23"/>
      <c r="S126" s="23"/>
      <c r="T126" s="23"/>
      <c r="U126" s="23"/>
      <c r="V126" s="23"/>
      <c r="W126" s="23"/>
      <c r="X126" s="23"/>
      <c r="Y126" s="25"/>
      <c r="Z126" s="27"/>
      <c r="AB126" s="20"/>
    </row>
    <row r="127" spans="1:28" ht="25.5">
      <c r="A127" s="91" t="s">
        <v>3</v>
      </c>
      <c r="B127" s="91"/>
      <c r="C127" s="91"/>
      <c r="D127" s="91"/>
      <c r="E127" s="91"/>
      <c r="F127" s="91"/>
      <c r="G127" s="91"/>
      <c r="H127" s="91"/>
      <c r="I127" s="91"/>
      <c r="J127" s="91"/>
      <c r="K127" s="91"/>
      <c r="L127" s="91"/>
      <c r="M127" s="91"/>
      <c r="N127" s="91"/>
      <c r="O127" s="205" t="s">
        <v>100</v>
      </c>
      <c r="P127" s="205">
        <v>28</v>
      </c>
      <c r="Q127" s="91"/>
      <c r="R127" s="23"/>
      <c r="S127" s="23"/>
      <c r="T127" s="23"/>
      <c r="U127" s="23"/>
      <c r="V127" s="23"/>
      <c r="W127" s="23"/>
      <c r="X127" s="23"/>
      <c r="Y127" s="26"/>
      <c r="Z127" s="26"/>
      <c r="AB127" s="20"/>
    </row>
    <row r="128" spans="1:28">
      <c r="A128" s="91">
        <f>COUNTIF(A10:G10,"28")</f>
        <v>0</v>
      </c>
      <c r="B128" s="91">
        <f>COUNTIF(A13:G13,"28")</f>
        <v>0</v>
      </c>
      <c r="C128" s="91">
        <f>COUNTIF(A16:G16,"28")</f>
        <v>0</v>
      </c>
      <c r="D128" s="91">
        <f>COUNTIF(A19:G19,"28")</f>
        <v>0</v>
      </c>
      <c r="E128" s="91">
        <f>COUNTIF(A22:G22,"28")</f>
        <v>0</v>
      </c>
      <c r="F128" s="91">
        <f>COUNTIF(A25:G25,"28")</f>
        <v>0</v>
      </c>
      <c r="G128" s="91">
        <f>COUNTIF(A28:G28,"28")</f>
        <v>0</v>
      </c>
      <c r="H128" s="91">
        <f>COUNTIF(A31:G31,"28")</f>
        <v>0</v>
      </c>
      <c r="I128" s="91">
        <f>COUNTIF(A34:G34,"28")</f>
        <v>0</v>
      </c>
      <c r="J128" s="91">
        <f>COUNTIF(A37:G37,"28")</f>
        <v>0</v>
      </c>
      <c r="K128" s="91">
        <f>COUNTIF(A40:G40,"28")</f>
        <v>0</v>
      </c>
      <c r="L128" s="91">
        <f>COUNTIF(A43:G43,"28")</f>
        <v>0</v>
      </c>
      <c r="M128" s="91">
        <f>COUNTIF(A46:G46,"28")</f>
        <v>0</v>
      </c>
      <c r="N128" s="91">
        <f>COUNTIF(A49:G49,"28")</f>
        <v>0</v>
      </c>
      <c r="O128" s="204">
        <f>SUM(A128:N128)</f>
        <v>0</v>
      </c>
      <c r="P128" s="206">
        <f>O128/90</f>
        <v>0</v>
      </c>
      <c r="Q128" s="91"/>
      <c r="R128" s="23"/>
      <c r="S128" s="23"/>
      <c r="T128" s="23"/>
      <c r="U128" s="23"/>
      <c r="V128" s="23"/>
      <c r="W128" s="23"/>
      <c r="X128" s="23"/>
      <c r="Y128" s="25"/>
      <c r="Z128" s="27"/>
      <c r="AB128" s="20"/>
    </row>
    <row r="129" spans="1:28" ht="25.5">
      <c r="A129" s="91" t="s">
        <v>4</v>
      </c>
      <c r="B129" s="91"/>
      <c r="C129" s="91"/>
      <c r="D129" s="91"/>
      <c r="E129" s="91"/>
      <c r="F129" s="91"/>
      <c r="G129" s="91"/>
      <c r="H129" s="91"/>
      <c r="I129" s="91"/>
      <c r="J129" s="91"/>
      <c r="K129" s="91"/>
      <c r="L129" s="91"/>
      <c r="M129" s="91"/>
      <c r="N129" s="91"/>
      <c r="O129" s="205" t="s">
        <v>101</v>
      </c>
      <c r="P129" s="205">
        <v>29</v>
      </c>
      <c r="Q129" s="91"/>
      <c r="R129" s="23"/>
      <c r="S129" s="23"/>
      <c r="T129" s="23"/>
      <c r="U129" s="23"/>
      <c r="V129" s="23"/>
      <c r="W129" s="23"/>
      <c r="X129" s="23"/>
      <c r="Y129" s="26"/>
      <c r="Z129" s="26"/>
      <c r="AB129" s="20"/>
    </row>
    <row r="130" spans="1:28">
      <c r="A130" s="91">
        <f>COUNTIF(A10:G10,"29")</f>
        <v>0</v>
      </c>
      <c r="B130" s="91">
        <f>COUNTIF(A13:G13,"29")</f>
        <v>0</v>
      </c>
      <c r="C130" s="91">
        <f>COUNTIF(A16:G16,"29")</f>
        <v>0</v>
      </c>
      <c r="D130" s="91">
        <f>COUNTIF(A19:G19,"29")</f>
        <v>0</v>
      </c>
      <c r="E130" s="91">
        <f>COUNTIF(A22:G22,"29")</f>
        <v>0</v>
      </c>
      <c r="F130" s="91">
        <f>COUNTIF(A25:G25,"29")</f>
        <v>0</v>
      </c>
      <c r="G130" s="91">
        <f>COUNTIF(A28:G28,"29")</f>
        <v>0</v>
      </c>
      <c r="H130" s="91">
        <f>COUNTIF(A31:G31,"29")</f>
        <v>0</v>
      </c>
      <c r="I130" s="91">
        <f>COUNTIF(A34:G34,"29")</f>
        <v>0</v>
      </c>
      <c r="J130" s="91">
        <f>COUNTIF(A37:G37,"29")</f>
        <v>0</v>
      </c>
      <c r="K130" s="91">
        <f>COUNTIF(A40:G40,"29")</f>
        <v>0</v>
      </c>
      <c r="L130" s="91">
        <f>COUNTIF(A43:G43,"29")</f>
        <v>0</v>
      </c>
      <c r="M130" s="91">
        <f>COUNTIF(A46:G46,"29")</f>
        <v>0</v>
      </c>
      <c r="N130" s="91">
        <f>COUNTIF(A49:G49,"29")</f>
        <v>0</v>
      </c>
      <c r="O130" s="204">
        <f>SUM(A130:N130)</f>
        <v>0</v>
      </c>
      <c r="P130" s="206">
        <f>O130/90</f>
        <v>0</v>
      </c>
      <c r="Q130" s="91"/>
      <c r="R130" s="23"/>
      <c r="S130" s="23"/>
      <c r="T130" s="23"/>
      <c r="U130" s="23"/>
      <c r="V130" s="23"/>
      <c r="W130" s="23"/>
      <c r="X130" s="23"/>
      <c r="Y130" s="25"/>
      <c r="Z130" s="27"/>
      <c r="AB130" s="20"/>
    </row>
    <row r="131" spans="1:28" ht="25.5">
      <c r="A131" s="91" t="s">
        <v>5</v>
      </c>
      <c r="B131" s="91"/>
      <c r="C131" s="91"/>
      <c r="D131" s="91"/>
      <c r="E131" s="91"/>
      <c r="F131" s="91"/>
      <c r="G131" s="91"/>
      <c r="H131" s="91"/>
      <c r="I131" s="91"/>
      <c r="J131" s="91"/>
      <c r="K131" s="91"/>
      <c r="L131" s="91"/>
      <c r="M131" s="91"/>
      <c r="N131" s="91"/>
      <c r="O131" s="205" t="s">
        <v>57</v>
      </c>
      <c r="P131" s="205">
        <v>30</v>
      </c>
      <c r="Q131" s="91"/>
      <c r="R131" s="23"/>
      <c r="S131" s="23"/>
      <c r="T131" s="23"/>
      <c r="U131" s="23"/>
      <c r="V131" s="23"/>
      <c r="W131" s="23"/>
      <c r="X131" s="23"/>
      <c r="Y131" s="26"/>
      <c r="Z131" s="26"/>
      <c r="AB131" s="20"/>
    </row>
    <row r="132" spans="1:28">
      <c r="A132" s="91">
        <f>COUNTIF(A10:G10,"30")</f>
        <v>0</v>
      </c>
      <c r="B132" s="91">
        <f>COUNTIF(A13:G13,"30")</f>
        <v>0</v>
      </c>
      <c r="C132" s="91">
        <f>COUNTIF(A16:G16,"30")</f>
        <v>0</v>
      </c>
      <c r="D132" s="91">
        <f>COUNTIF(A19:G19,"30")</f>
        <v>0</v>
      </c>
      <c r="E132" s="91">
        <f>COUNTIF(A22:G22,"30")</f>
        <v>0</v>
      </c>
      <c r="F132" s="91">
        <f>COUNTIF(A25:G25,"30")</f>
        <v>0</v>
      </c>
      <c r="G132" s="91">
        <f>COUNTIF(A28:G28,"30")</f>
        <v>0</v>
      </c>
      <c r="H132" s="91">
        <f>COUNTIF(A31:G31,"30")</f>
        <v>0</v>
      </c>
      <c r="I132" s="91">
        <f>COUNTIF(A34:G34,"30")</f>
        <v>0</v>
      </c>
      <c r="J132" s="91">
        <f>COUNTIF(A37:G37,"30")</f>
        <v>0</v>
      </c>
      <c r="K132" s="91">
        <f>COUNTIF(A40:G40,"30")</f>
        <v>0</v>
      </c>
      <c r="L132" s="91">
        <f>COUNTIF(A43:G43,"30")</f>
        <v>0</v>
      </c>
      <c r="M132" s="91">
        <f>COUNTIF(A46:G46,"30")</f>
        <v>0</v>
      </c>
      <c r="N132" s="91">
        <f>COUNTIF(A49:G49,"30")</f>
        <v>0</v>
      </c>
      <c r="O132" s="204">
        <f>SUM(A132:N132)</f>
        <v>0</v>
      </c>
      <c r="P132" s="206">
        <f>O132/90</f>
        <v>0</v>
      </c>
      <c r="Q132" s="91"/>
      <c r="R132" s="23"/>
      <c r="S132" s="23"/>
      <c r="T132" s="23"/>
      <c r="U132" s="23"/>
      <c r="V132" s="23"/>
      <c r="W132" s="23"/>
      <c r="X132" s="23"/>
      <c r="Y132" s="25"/>
      <c r="Z132" s="27"/>
      <c r="AB132" s="20"/>
    </row>
    <row r="133" spans="1:28" ht="25.5">
      <c r="A133" s="91" t="s">
        <v>6</v>
      </c>
      <c r="B133" s="91"/>
      <c r="C133" s="91"/>
      <c r="D133" s="91"/>
      <c r="E133" s="91"/>
      <c r="F133" s="91"/>
      <c r="G133" s="91"/>
      <c r="H133" s="91"/>
      <c r="I133" s="91"/>
      <c r="J133" s="91"/>
      <c r="K133" s="91"/>
      <c r="L133" s="91"/>
      <c r="M133" s="91"/>
      <c r="N133" s="91"/>
      <c r="O133" s="205" t="s">
        <v>58</v>
      </c>
      <c r="P133" s="205">
        <v>31</v>
      </c>
      <c r="Q133" s="91"/>
      <c r="R133" s="23"/>
      <c r="S133" s="23"/>
      <c r="T133" s="23"/>
      <c r="U133" s="23"/>
      <c r="V133" s="23"/>
      <c r="W133" s="23"/>
      <c r="X133" s="23"/>
      <c r="Y133" s="26"/>
      <c r="Z133" s="26"/>
      <c r="AB133" s="20"/>
    </row>
    <row r="134" spans="1:28">
      <c r="A134" s="91">
        <f>COUNTIF(A10:G10,"31")</f>
        <v>0</v>
      </c>
      <c r="B134" s="91">
        <f>COUNTIF(A13:G13,"31")</f>
        <v>0</v>
      </c>
      <c r="C134" s="91">
        <f>COUNTIF(A16:G16,"31")</f>
        <v>0</v>
      </c>
      <c r="D134" s="91">
        <f>COUNTIF(A19:G19,"31")</f>
        <v>0</v>
      </c>
      <c r="E134" s="91">
        <f>COUNTIF(A22:G22,"31")</f>
        <v>0</v>
      </c>
      <c r="F134" s="91">
        <f>COUNTIF(A25:G25,"31")</f>
        <v>0</v>
      </c>
      <c r="G134" s="91">
        <f>COUNTIF(A28:G28,"31")</f>
        <v>0</v>
      </c>
      <c r="H134" s="91">
        <f>COUNTIF(A31:G31,"31")</f>
        <v>0</v>
      </c>
      <c r="I134" s="91">
        <f>COUNTIF(A34:G34,"31")</f>
        <v>0</v>
      </c>
      <c r="J134" s="91">
        <f>COUNTIF(A37:G37,"31")</f>
        <v>0</v>
      </c>
      <c r="K134" s="91">
        <f>COUNTIF(A40:G40,"31")</f>
        <v>0</v>
      </c>
      <c r="L134" s="91">
        <f>COUNTIF(A43:G43,"31")</f>
        <v>0</v>
      </c>
      <c r="M134" s="91">
        <f>COUNTIF(A46:G46,"31")</f>
        <v>0</v>
      </c>
      <c r="N134" s="91">
        <f>COUNTIF(A49:G49,"31")</f>
        <v>0</v>
      </c>
      <c r="O134" s="204">
        <f>SUM(A134:N134)</f>
        <v>0</v>
      </c>
      <c r="P134" s="206">
        <f>O134/90</f>
        <v>0</v>
      </c>
      <c r="Q134" s="91"/>
      <c r="R134" s="23"/>
      <c r="S134" s="23"/>
      <c r="T134" s="23"/>
      <c r="U134" s="23"/>
      <c r="V134" s="23"/>
      <c r="W134" s="23"/>
      <c r="X134" s="23"/>
      <c r="Y134" s="25"/>
      <c r="Z134" s="27"/>
      <c r="AB134" s="20"/>
    </row>
    <row r="135" spans="1:28" ht="25.5">
      <c r="A135" s="91" t="s">
        <v>7</v>
      </c>
      <c r="B135" s="91"/>
      <c r="C135" s="91"/>
      <c r="D135" s="91"/>
      <c r="E135" s="91"/>
      <c r="F135" s="91"/>
      <c r="G135" s="91"/>
      <c r="H135" s="91"/>
      <c r="I135" s="91"/>
      <c r="J135" s="91"/>
      <c r="K135" s="91"/>
      <c r="L135" s="91"/>
      <c r="M135" s="91"/>
      <c r="N135" s="91"/>
      <c r="O135" s="205" t="s">
        <v>59</v>
      </c>
      <c r="P135" s="205">
        <v>32</v>
      </c>
      <c r="Q135" s="91"/>
      <c r="R135" s="23"/>
      <c r="S135" s="23"/>
      <c r="T135" s="23"/>
      <c r="U135" s="23"/>
      <c r="V135" s="23"/>
      <c r="W135" s="23"/>
      <c r="X135" s="23"/>
      <c r="Y135" s="26"/>
      <c r="Z135" s="26"/>
      <c r="AB135" s="20"/>
    </row>
    <row r="136" spans="1:28">
      <c r="A136" s="91">
        <f>COUNTIF(A10:G10,"32")</f>
        <v>0</v>
      </c>
      <c r="B136" s="91">
        <f>COUNTIF(A13:G13,"32")</f>
        <v>0</v>
      </c>
      <c r="C136" s="91">
        <f>COUNTIF(A16:G16,"32")</f>
        <v>0</v>
      </c>
      <c r="D136" s="91">
        <f>COUNTIF(A19:G19,"32")</f>
        <v>0</v>
      </c>
      <c r="E136" s="91">
        <f>COUNTIF(A22:G22,"32")</f>
        <v>0</v>
      </c>
      <c r="F136" s="91">
        <f>COUNTIF(A25:G25,"32")</f>
        <v>0</v>
      </c>
      <c r="G136" s="91">
        <f>COUNTIF(A28:G28,"32")</f>
        <v>0</v>
      </c>
      <c r="H136" s="91">
        <f>COUNTIF(A31:G31,"32")</f>
        <v>0</v>
      </c>
      <c r="I136" s="91">
        <f>COUNTIF(A34:G34,"32")</f>
        <v>0</v>
      </c>
      <c r="J136" s="91">
        <f>COUNTIF(A37:G37,"32")</f>
        <v>0</v>
      </c>
      <c r="K136" s="91">
        <f>COUNTIF(A40:G40,"32")</f>
        <v>0</v>
      </c>
      <c r="L136" s="91">
        <f>COUNTIF(A43:G43,"32")</f>
        <v>0</v>
      </c>
      <c r="M136" s="91">
        <f>COUNTIF(A46:G46,"32")</f>
        <v>0</v>
      </c>
      <c r="N136" s="91">
        <f>COUNTIF(A49:G49,"32")</f>
        <v>0</v>
      </c>
      <c r="O136" s="204">
        <f>SUM(A136:N136)</f>
        <v>0</v>
      </c>
      <c r="P136" s="206">
        <f>O136/90</f>
        <v>0</v>
      </c>
      <c r="Q136" s="91"/>
      <c r="R136" s="23"/>
      <c r="S136" s="23"/>
      <c r="T136" s="23"/>
      <c r="U136" s="23"/>
      <c r="V136" s="23"/>
      <c r="W136" s="23"/>
      <c r="X136" s="23"/>
      <c r="Y136" s="25"/>
      <c r="Z136" s="27"/>
      <c r="AB136" s="20"/>
    </row>
    <row r="137" spans="1:28" ht="25.5">
      <c r="A137" s="91" t="s">
        <v>8</v>
      </c>
      <c r="B137" s="91"/>
      <c r="C137" s="91"/>
      <c r="D137" s="91"/>
      <c r="E137" s="91"/>
      <c r="F137" s="91"/>
      <c r="G137" s="91"/>
      <c r="H137" s="91"/>
      <c r="I137" s="91"/>
      <c r="J137" s="91"/>
      <c r="K137" s="91"/>
      <c r="L137" s="91"/>
      <c r="M137" s="91"/>
      <c r="N137" s="91"/>
      <c r="O137" s="205" t="s">
        <v>60</v>
      </c>
      <c r="P137" s="205">
        <v>33</v>
      </c>
      <c r="Q137" s="91"/>
      <c r="R137" s="23"/>
      <c r="S137" s="23"/>
      <c r="T137" s="23"/>
      <c r="U137" s="23"/>
      <c r="V137" s="23"/>
      <c r="W137" s="23"/>
      <c r="X137" s="23"/>
      <c r="Y137" s="26"/>
      <c r="Z137" s="26"/>
      <c r="AB137" s="20"/>
    </row>
    <row r="138" spans="1:28">
      <c r="A138" s="91">
        <f>COUNTIF(A10:G10,"33")</f>
        <v>0</v>
      </c>
      <c r="B138" s="91">
        <f>COUNTIF(A13:G13,"33")</f>
        <v>0</v>
      </c>
      <c r="C138" s="91">
        <f>COUNTIF(A16:G16,"33")</f>
        <v>0</v>
      </c>
      <c r="D138" s="91">
        <f>COUNTIF(A19:G19,"33")</f>
        <v>0</v>
      </c>
      <c r="E138" s="91">
        <f>COUNTIF(A22:G22,"33")</f>
        <v>0</v>
      </c>
      <c r="F138" s="91">
        <f>COUNTIF(A25:G25,"33")</f>
        <v>0</v>
      </c>
      <c r="G138" s="91">
        <f>COUNTIF(A28:G28,"33")</f>
        <v>0</v>
      </c>
      <c r="H138" s="91">
        <f>COUNTIF(A31:G31,"33")</f>
        <v>0</v>
      </c>
      <c r="I138" s="91">
        <f>COUNTIF(A34:G34,"33")</f>
        <v>0</v>
      </c>
      <c r="J138" s="91">
        <f>COUNTIF(A37:G37,"33")</f>
        <v>0</v>
      </c>
      <c r="K138" s="91">
        <f>COUNTIF(A40:G40,"33")</f>
        <v>0</v>
      </c>
      <c r="L138" s="91">
        <f>COUNTIF(A43:G43,"33")</f>
        <v>0</v>
      </c>
      <c r="M138" s="91">
        <f>COUNTIF(A46:G46,"33")</f>
        <v>0</v>
      </c>
      <c r="N138" s="91">
        <f>COUNTIF(A49:G49,"33")</f>
        <v>0</v>
      </c>
      <c r="O138" s="204">
        <f>SUM(A138:N138)</f>
        <v>0</v>
      </c>
      <c r="P138" s="206">
        <f>O138/90</f>
        <v>0</v>
      </c>
      <c r="Q138" s="91"/>
      <c r="R138" s="23"/>
      <c r="S138" s="23"/>
      <c r="T138" s="23"/>
      <c r="U138" s="23"/>
      <c r="V138" s="23"/>
      <c r="W138" s="23"/>
      <c r="X138" s="23"/>
      <c r="Y138" s="25"/>
      <c r="Z138" s="27"/>
      <c r="AB138" s="20"/>
    </row>
    <row r="139" spans="1:28" ht="25.5">
      <c r="A139" s="91" t="s">
        <v>9</v>
      </c>
      <c r="B139" s="91"/>
      <c r="C139" s="91"/>
      <c r="D139" s="91"/>
      <c r="E139" s="91"/>
      <c r="F139" s="91"/>
      <c r="G139" s="91"/>
      <c r="H139" s="91"/>
      <c r="I139" s="91"/>
      <c r="J139" s="91"/>
      <c r="K139" s="91"/>
      <c r="L139" s="91"/>
      <c r="M139" s="91"/>
      <c r="N139" s="91"/>
      <c r="O139" s="205" t="s">
        <v>61</v>
      </c>
      <c r="P139" s="205">
        <v>34</v>
      </c>
      <c r="Q139" s="91"/>
      <c r="R139" s="23"/>
      <c r="S139" s="23"/>
      <c r="T139" s="23"/>
      <c r="U139" s="23"/>
      <c r="V139" s="23"/>
      <c r="W139" s="23"/>
      <c r="X139" s="23"/>
      <c r="Y139" s="26"/>
      <c r="Z139" s="26"/>
      <c r="AB139" s="20"/>
    </row>
    <row r="140" spans="1:28">
      <c r="A140" s="91">
        <f>COUNTIF(A10:G10,"34")</f>
        <v>0</v>
      </c>
      <c r="B140" s="91">
        <f>COUNTIF(A13:G13,"34")</f>
        <v>0</v>
      </c>
      <c r="C140" s="91">
        <f>COUNTIF(A16:G16,"34")</f>
        <v>0</v>
      </c>
      <c r="D140" s="91">
        <f>COUNTIF(A19:G19,"34")</f>
        <v>0</v>
      </c>
      <c r="E140" s="91">
        <f>COUNTIF(A22:G22,"34")</f>
        <v>0</v>
      </c>
      <c r="F140" s="91">
        <f>COUNTIF(A25:G25,"34")</f>
        <v>0</v>
      </c>
      <c r="G140" s="91">
        <f>COUNTIF(A28:G28,"34")</f>
        <v>0</v>
      </c>
      <c r="H140" s="91">
        <f>COUNTIF(A31:G31,"34")</f>
        <v>0</v>
      </c>
      <c r="I140" s="91">
        <f>COUNTIF(A34:G34,"34")</f>
        <v>0</v>
      </c>
      <c r="J140" s="91">
        <f>COUNTIF(A37:G37,"34")</f>
        <v>0</v>
      </c>
      <c r="K140" s="91">
        <f>COUNTIF(A40:G40,"34")</f>
        <v>0</v>
      </c>
      <c r="L140" s="91">
        <f>COUNTIF(A43:G43,"34")</f>
        <v>0</v>
      </c>
      <c r="M140" s="91">
        <f>COUNTIF(A46:G46,"34")</f>
        <v>0</v>
      </c>
      <c r="N140" s="91">
        <f>COUNTIF(A49:G49,"34")</f>
        <v>0</v>
      </c>
      <c r="O140" s="204">
        <f>SUM(A140:N140)</f>
        <v>0</v>
      </c>
      <c r="P140" s="206">
        <f>O140/90</f>
        <v>0</v>
      </c>
      <c r="Q140" s="91"/>
      <c r="R140" s="23"/>
      <c r="S140" s="23"/>
      <c r="T140" s="23"/>
      <c r="U140" s="23"/>
      <c r="V140" s="23"/>
      <c r="W140" s="23"/>
      <c r="X140" s="23"/>
      <c r="Y140" s="25"/>
      <c r="Z140" s="27"/>
      <c r="AB140" s="20"/>
    </row>
    <row r="141" spans="1:28" ht="25.5">
      <c r="A141" s="208" t="s">
        <v>10</v>
      </c>
      <c r="B141" s="91"/>
      <c r="C141" s="91"/>
      <c r="D141" s="91"/>
      <c r="E141" s="91"/>
      <c r="F141" s="91"/>
      <c r="G141" s="91"/>
      <c r="H141" s="91"/>
      <c r="I141" s="91"/>
      <c r="J141" s="91"/>
      <c r="K141" s="91"/>
      <c r="L141" s="91"/>
      <c r="M141" s="91"/>
      <c r="N141" s="91"/>
      <c r="O141" s="205" t="s">
        <v>62</v>
      </c>
      <c r="P141" s="205">
        <v>35</v>
      </c>
      <c r="Q141" s="91"/>
      <c r="R141" s="23"/>
      <c r="S141" s="23"/>
      <c r="T141" s="23"/>
      <c r="U141" s="23"/>
      <c r="V141" s="23"/>
      <c r="W141" s="23"/>
      <c r="X141" s="23"/>
      <c r="Y141" s="26"/>
      <c r="Z141" s="26"/>
      <c r="AB141" s="20"/>
    </row>
    <row r="142" spans="1:28">
      <c r="A142" s="91">
        <f>COUNTIF(A10:G10,"35")</f>
        <v>0</v>
      </c>
      <c r="B142" s="91">
        <f>COUNTIF(A13:G13,"35")</f>
        <v>0</v>
      </c>
      <c r="C142" s="91">
        <f>COUNTIF(A16:G16,"35")</f>
        <v>0</v>
      </c>
      <c r="D142" s="91">
        <f>COUNTIF(A19:G19,"35")</f>
        <v>0</v>
      </c>
      <c r="E142" s="91">
        <f>COUNTIF(A22:G22,"35")</f>
        <v>0</v>
      </c>
      <c r="F142" s="91">
        <f>COUNTIF(A25:G25,"35")</f>
        <v>0</v>
      </c>
      <c r="G142" s="91">
        <f>COUNTIF(A28:G28,"35")</f>
        <v>0</v>
      </c>
      <c r="H142" s="91">
        <f>COUNTIF(A31:G31,"35")</f>
        <v>0</v>
      </c>
      <c r="I142" s="91">
        <f>COUNTIF(A34:G34,"35")</f>
        <v>0</v>
      </c>
      <c r="J142" s="91">
        <f>COUNTIF(A37:G37,"35")</f>
        <v>0</v>
      </c>
      <c r="K142" s="91">
        <f>COUNTIF(A40:G40,"35")</f>
        <v>0</v>
      </c>
      <c r="L142" s="91">
        <f>COUNTIF(A43:G43,"35")</f>
        <v>0</v>
      </c>
      <c r="M142" s="91">
        <f>COUNTIF(A46:G46,"35")</f>
        <v>0</v>
      </c>
      <c r="N142" s="91">
        <f>COUNTIF(A49:G49,"35")</f>
        <v>0</v>
      </c>
      <c r="O142" s="204">
        <f>SUM(A142:N142)</f>
        <v>0</v>
      </c>
      <c r="P142" s="206">
        <f>O142/90</f>
        <v>0</v>
      </c>
      <c r="Q142" s="91"/>
      <c r="R142" s="23"/>
      <c r="S142" s="23"/>
      <c r="T142" s="23"/>
      <c r="U142" s="23"/>
      <c r="V142" s="23"/>
      <c r="W142" s="23"/>
      <c r="X142" s="23"/>
      <c r="Y142" s="25"/>
      <c r="Z142" s="27"/>
      <c r="AB142" s="20"/>
    </row>
    <row r="143" spans="1:28" ht="25.5">
      <c r="A143" s="91" t="s">
        <v>11</v>
      </c>
      <c r="B143" s="91"/>
      <c r="C143" s="91"/>
      <c r="D143" s="91"/>
      <c r="E143" s="91"/>
      <c r="F143" s="91"/>
      <c r="G143" s="91"/>
      <c r="H143" s="91"/>
      <c r="I143" s="91"/>
      <c r="J143" s="91"/>
      <c r="K143" s="91"/>
      <c r="L143" s="91"/>
      <c r="M143" s="91"/>
      <c r="N143" s="91"/>
      <c r="O143" s="205" t="s">
        <v>63</v>
      </c>
      <c r="P143" s="205">
        <v>36</v>
      </c>
      <c r="Q143" s="91"/>
      <c r="R143" s="23"/>
      <c r="S143" s="23"/>
      <c r="T143" s="23"/>
      <c r="U143" s="23"/>
      <c r="V143" s="23"/>
      <c r="W143" s="23"/>
      <c r="X143" s="23"/>
      <c r="Y143" s="26"/>
      <c r="Z143" s="26"/>
      <c r="AB143" s="20"/>
    </row>
    <row r="144" spans="1:28">
      <c r="A144" s="91">
        <f>COUNTIF(A10:G10,"36")</f>
        <v>0</v>
      </c>
      <c r="B144" s="91">
        <f>COUNTIF(A13:G13,"36")</f>
        <v>0</v>
      </c>
      <c r="C144" s="91">
        <f>COUNTIF(A16:G16,"36")</f>
        <v>0</v>
      </c>
      <c r="D144" s="91">
        <f>COUNTIF(A19:G19,"36")</f>
        <v>0</v>
      </c>
      <c r="E144" s="91">
        <f>COUNTIF(A22:G22,"36")</f>
        <v>0</v>
      </c>
      <c r="F144" s="91">
        <f>COUNTIF(A25:G25,"36")</f>
        <v>0</v>
      </c>
      <c r="G144" s="91">
        <f>COUNTIF(A28:G28,"36")</f>
        <v>0</v>
      </c>
      <c r="H144" s="91">
        <f>COUNTIF(A31:G31,"36")</f>
        <v>0</v>
      </c>
      <c r="I144" s="91">
        <f>COUNTIF(A34:G34,"36")</f>
        <v>0</v>
      </c>
      <c r="J144" s="91">
        <f>COUNTIF(A37:G37,"36")</f>
        <v>0</v>
      </c>
      <c r="K144" s="91">
        <f>COUNTIF(A40:G40,"36")</f>
        <v>0</v>
      </c>
      <c r="L144" s="91">
        <f>COUNTIF(A43:G43,"36")</f>
        <v>0</v>
      </c>
      <c r="M144" s="91">
        <f>COUNTIF(A46:G46,"36")</f>
        <v>0</v>
      </c>
      <c r="N144" s="91">
        <f>COUNTIF(A49:G49,"36")</f>
        <v>0</v>
      </c>
      <c r="O144" s="204">
        <f>SUM(A144:N144)</f>
        <v>0</v>
      </c>
      <c r="P144" s="206">
        <f>O144/90</f>
        <v>0</v>
      </c>
      <c r="Q144" s="91"/>
      <c r="R144" s="23"/>
      <c r="S144" s="23"/>
      <c r="T144" s="23"/>
      <c r="U144" s="23"/>
      <c r="V144" s="23"/>
      <c r="W144" s="23"/>
      <c r="X144" s="23"/>
      <c r="Y144" s="25"/>
      <c r="Z144" s="27"/>
      <c r="AB144" s="20"/>
    </row>
    <row r="145" spans="1:28" ht="25.5">
      <c r="A145" s="91" t="s">
        <v>16</v>
      </c>
      <c r="B145" s="91"/>
      <c r="C145" s="91"/>
      <c r="D145" s="91"/>
      <c r="E145" s="91"/>
      <c r="F145" s="91"/>
      <c r="G145" s="91"/>
      <c r="H145" s="91"/>
      <c r="I145" s="91"/>
      <c r="J145" s="91"/>
      <c r="K145" s="91"/>
      <c r="L145" s="91"/>
      <c r="M145" s="91"/>
      <c r="N145" s="91"/>
      <c r="O145" s="205" t="s">
        <v>64</v>
      </c>
      <c r="P145" s="205">
        <v>37</v>
      </c>
      <c r="Q145" s="91"/>
      <c r="R145" s="23"/>
      <c r="S145" s="23"/>
      <c r="T145" s="23"/>
      <c r="U145" s="23"/>
      <c r="V145" s="23"/>
      <c r="W145" s="23"/>
      <c r="X145" s="23"/>
      <c r="Y145" s="26"/>
      <c r="Z145" s="26"/>
      <c r="AB145" s="20"/>
    </row>
    <row r="146" spans="1:28">
      <c r="A146" s="91">
        <f>COUNTIF(A10:G10,"37")</f>
        <v>0</v>
      </c>
      <c r="B146" s="91">
        <f>COUNTIF(A13:G13,"37")</f>
        <v>0</v>
      </c>
      <c r="C146" s="91">
        <f>COUNTIF(A16:G16,"37")</f>
        <v>0</v>
      </c>
      <c r="D146" s="91">
        <f>COUNTIF(A19:G19,"37")</f>
        <v>0</v>
      </c>
      <c r="E146" s="91">
        <f>COUNTIF(A22:G22,"37")</f>
        <v>0</v>
      </c>
      <c r="F146" s="91">
        <f>COUNTIF(A25:G25,"37")</f>
        <v>0</v>
      </c>
      <c r="G146" s="91">
        <f>COUNTIF(A28:G28,"37")</f>
        <v>0</v>
      </c>
      <c r="H146" s="91">
        <f>COUNTIF(A31:G31,"37")</f>
        <v>0</v>
      </c>
      <c r="I146" s="91">
        <f>COUNTIF(A34:G34,"37")</f>
        <v>0</v>
      </c>
      <c r="J146" s="91">
        <f>COUNTIF(A37:G37,"37")</f>
        <v>0</v>
      </c>
      <c r="K146" s="91">
        <f>COUNTIF(A40:G40,"37")</f>
        <v>0</v>
      </c>
      <c r="L146" s="91">
        <f>COUNTIF(A43:G43,"37")</f>
        <v>0</v>
      </c>
      <c r="M146" s="91">
        <f>COUNTIF(A46:G46,"37")</f>
        <v>0</v>
      </c>
      <c r="N146" s="91">
        <f>COUNTIF(A49:G49,"37")</f>
        <v>0</v>
      </c>
      <c r="O146" s="204">
        <f>SUM(A146:N146)</f>
        <v>0</v>
      </c>
      <c r="P146" s="206">
        <f>O146/90</f>
        <v>0</v>
      </c>
      <c r="Q146" s="91"/>
      <c r="R146" s="23"/>
      <c r="S146" s="23"/>
      <c r="T146" s="23"/>
      <c r="U146" s="23"/>
      <c r="V146" s="23"/>
      <c r="W146" s="23"/>
      <c r="X146" s="23"/>
      <c r="Y146" s="25"/>
      <c r="Z146" s="27"/>
      <c r="AB146" s="20"/>
    </row>
    <row r="147" spans="1:28" ht="25.5">
      <c r="A147" s="91" t="s">
        <v>17</v>
      </c>
      <c r="B147" s="91"/>
      <c r="C147" s="91"/>
      <c r="D147" s="91"/>
      <c r="E147" s="91"/>
      <c r="F147" s="91"/>
      <c r="G147" s="91"/>
      <c r="H147" s="91"/>
      <c r="I147" s="91"/>
      <c r="J147" s="91"/>
      <c r="K147" s="91"/>
      <c r="L147" s="91"/>
      <c r="M147" s="91"/>
      <c r="N147" s="91"/>
      <c r="O147" s="205" t="s">
        <v>65</v>
      </c>
      <c r="P147" s="205">
        <v>38</v>
      </c>
      <c r="Q147" s="91"/>
      <c r="R147" s="23"/>
      <c r="S147" s="23"/>
      <c r="T147" s="23"/>
      <c r="U147" s="23"/>
      <c r="V147" s="23"/>
      <c r="W147" s="23"/>
      <c r="X147" s="23"/>
      <c r="Y147" s="26"/>
      <c r="Z147" s="26"/>
      <c r="AB147" s="20"/>
    </row>
    <row r="148" spans="1:28">
      <c r="A148" s="91">
        <f>COUNTIF(A10:G10,"38")</f>
        <v>0</v>
      </c>
      <c r="B148" s="91">
        <f>COUNTIF(A13:G13,"38")</f>
        <v>0</v>
      </c>
      <c r="C148" s="91">
        <f>COUNTIF(A16:G16,"38")</f>
        <v>0</v>
      </c>
      <c r="D148" s="91">
        <f>COUNTIF(A19:G19,"38")</f>
        <v>0</v>
      </c>
      <c r="E148" s="91">
        <f>COUNTIF(A22:G22,"38")</f>
        <v>0</v>
      </c>
      <c r="F148" s="91">
        <f>COUNTIF(A25:G25,"38")</f>
        <v>0</v>
      </c>
      <c r="G148" s="91">
        <f>COUNTIF(A28:G28,"38")</f>
        <v>0</v>
      </c>
      <c r="H148" s="91">
        <f>COUNTIF(A31:G31,"38")</f>
        <v>0</v>
      </c>
      <c r="I148" s="91">
        <f>COUNTIF(A34:G34,"38")</f>
        <v>0</v>
      </c>
      <c r="J148" s="91">
        <f>COUNTIF(A37:G37,"38")</f>
        <v>0</v>
      </c>
      <c r="K148" s="91">
        <f>COUNTIF(A40:G40,"38")</f>
        <v>0</v>
      </c>
      <c r="L148" s="91">
        <f>COUNTIF(A43:G43,"38")</f>
        <v>0</v>
      </c>
      <c r="M148" s="91">
        <f>COUNTIF(A46:G46,"38")</f>
        <v>0</v>
      </c>
      <c r="N148" s="91">
        <f>COUNTIF(A49:G49,"38")</f>
        <v>0</v>
      </c>
      <c r="O148" s="204">
        <f>SUM(A148:N148)</f>
        <v>0</v>
      </c>
      <c r="P148" s="206">
        <f>O148/90</f>
        <v>0</v>
      </c>
      <c r="Q148" s="91"/>
      <c r="R148" s="23"/>
      <c r="S148" s="23"/>
      <c r="T148" s="23"/>
      <c r="U148" s="23"/>
      <c r="V148" s="23"/>
      <c r="W148" s="23"/>
      <c r="X148" s="23"/>
      <c r="Y148" s="25"/>
      <c r="Z148" s="27"/>
      <c r="AB148" s="20"/>
    </row>
    <row r="149" spans="1:28" ht="25.5">
      <c r="A149" s="208" t="s">
        <v>18</v>
      </c>
      <c r="B149" s="91"/>
      <c r="C149" s="91"/>
      <c r="D149" s="91"/>
      <c r="E149" s="91"/>
      <c r="F149" s="91"/>
      <c r="G149" s="91"/>
      <c r="H149" s="91"/>
      <c r="I149" s="91"/>
      <c r="J149" s="91"/>
      <c r="K149" s="91"/>
      <c r="L149" s="91"/>
      <c r="M149" s="91"/>
      <c r="N149" s="91"/>
      <c r="O149" s="205" t="s">
        <v>66</v>
      </c>
      <c r="P149" s="205">
        <v>39</v>
      </c>
      <c r="Q149" s="91"/>
      <c r="R149" s="23"/>
      <c r="S149" s="23"/>
      <c r="T149" s="23"/>
      <c r="U149" s="23"/>
      <c r="V149" s="23"/>
      <c r="W149" s="23"/>
      <c r="X149" s="23"/>
      <c r="Y149" s="26"/>
      <c r="Z149" s="26"/>
      <c r="AB149" s="20"/>
    </row>
    <row r="150" spans="1:28">
      <c r="A150" s="208">
        <f>COUNTIF(A10:G10,"39")</f>
        <v>0</v>
      </c>
      <c r="B150" s="91">
        <f>COUNTIF(A13:G13,"39")</f>
        <v>0</v>
      </c>
      <c r="C150" s="91">
        <f>COUNTIF(A16:G16,"39")</f>
        <v>0</v>
      </c>
      <c r="D150" s="91">
        <f>COUNTIF(A19:G19,"39")</f>
        <v>0</v>
      </c>
      <c r="E150" s="91">
        <f>COUNTIF(A22:G22,"39")</f>
        <v>0</v>
      </c>
      <c r="F150" s="91">
        <f>COUNTIF(A25:G25,"39")</f>
        <v>0</v>
      </c>
      <c r="G150" s="91">
        <f>COUNTIF(A28:G28,"39")</f>
        <v>0</v>
      </c>
      <c r="H150" s="91">
        <f>COUNTIF(A31:G31,"39")</f>
        <v>0</v>
      </c>
      <c r="I150" s="91">
        <f>COUNTIF(A34:G34,"39")</f>
        <v>0</v>
      </c>
      <c r="J150" s="91">
        <f>COUNTIF(A37:G37,"39")</f>
        <v>0</v>
      </c>
      <c r="K150" s="91">
        <f>COUNTIF(A40:G40,"39")</f>
        <v>0</v>
      </c>
      <c r="L150" s="91">
        <f>COUNTIF(A43:G43,"39")</f>
        <v>0</v>
      </c>
      <c r="M150" s="91">
        <f>COUNTIF(A46:G46,"39")</f>
        <v>0</v>
      </c>
      <c r="N150" s="91">
        <f>COUNTIF(A49:G49,"39")</f>
        <v>0</v>
      </c>
      <c r="O150" s="204">
        <f>SUM(A150:N150)</f>
        <v>0</v>
      </c>
      <c r="P150" s="206">
        <f>O150/90</f>
        <v>0</v>
      </c>
      <c r="Q150" s="91"/>
      <c r="R150" s="23"/>
      <c r="S150" s="23"/>
      <c r="T150" s="23"/>
      <c r="U150" s="23"/>
      <c r="V150" s="23"/>
      <c r="W150" s="23"/>
      <c r="X150" s="23"/>
      <c r="Y150" s="25"/>
      <c r="Z150" s="27"/>
      <c r="AB150" s="20"/>
    </row>
    <row r="151" spans="1:28" ht="25.5">
      <c r="A151" s="91" t="s">
        <v>19</v>
      </c>
      <c r="B151" s="91"/>
      <c r="C151" s="91"/>
      <c r="D151" s="91"/>
      <c r="E151" s="91"/>
      <c r="F151" s="91"/>
      <c r="G151" s="91"/>
      <c r="H151" s="91"/>
      <c r="I151" s="91"/>
      <c r="J151" s="91"/>
      <c r="K151" s="91"/>
      <c r="L151" s="91"/>
      <c r="M151" s="91"/>
      <c r="N151" s="91"/>
      <c r="O151" s="205" t="s">
        <v>12</v>
      </c>
      <c r="P151" s="205">
        <v>40</v>
      </c>
      <c r="Q151" s="91"/>
      <c r="R151" s="23"/>
      <c r="S151" s="23"/>
      <c r="T151" s="23"/>
      <c r="U151" s="23"/>
      <c r="V151" s="23"/>
      <c r="W151" s="23"/>
      <c r="X151" s="23"/>
      <c r="Y151" s="26"/>
      <c r="Z151" s="26"/>
      <c r="AB151" s="20"/>
    </row>
    <row r="152" spans="1:28">
      <c r="A152" s="208">
        <f>COUNTIF(A10:G10,"40")</f>
        <v>0</v>
      </c>
      <c r="B152" s="91">
        <f>COUNTIF(A13:G13,"40")</f>
        <v>0</v>
      </c>
      <c r="C152" s="91">
        <f>COUNTIF(A16:G16,"40")</f>
        <v>0</v>
      </c>
      <c r="D152" s="91">
        <f>COUNTIF(A19:G19,"40")</f>
        <v>0</v>
      </c>
      <c r="E152" s="91">
        <f>COUNTIF(A22:G22,"40")</f>
        <v>0</v>
      </c>
      <c r="F152" s="91">
        <f>COUNTIF(A25:G25,"40")</f>
        <v>0</v>
      </c>
      <c r="G152" s="91">
        <f>COUNTIF(A28:G28,"40")</f>
        <v>0</v>
      </c>
      <c r="H152" s="91">
        <f>COUNTIF(A31:G31,"40")</f>
        <v>0</v>
      </c>
      <c r="I152" s="91">
        <f>COUNTIF(A34:G34,"40")</f>
        <v>0</v>
      </c>
      <c r="J152" s="91">
        <f>COUNTIF(A37:G37,"40")</f>
        <v>0</v>
      </c>
      <c r="K152" s="91">
        <f>COUNTIF(A40:G40,"40")</f>
        <v>0</v>
      </c>
      <c r="L152" s="91">
        <f>COUNTIF(A43:G43,"40")</f>
        <v>0</v>
      </c>
      <c r="M152" s="91">
        <f>COUNTIF(A46:G46,"40")</f>
        <v>0</v>
      </c>
      <c r="N152" s="91">
        <f>COUNTIF(A49:G49,"40")</f>
        <v>0</v>
      </c>
      <c r="O152" s="204">
        <f>SUM(A152:N152)</f>
        <v>0</v>
      </c>
      <c r="P152" s="206">
        <f>O152/90</f>
        <v>0</v>
      </c>
      <c r="Q152" s="91"/>
      <c r="R152" s="23"/>
      <c r="S152" s="23"/>
      <c r="T152" s="23"/>
      <c r="U152" s="23"/>
      <c r="V152" s="23"/>
      <c r="W152" s="23"/>
      <c r="X152" s="23"/>
      <c r="Y152" s="25"/>
      <c r="Z152" s="27"/>
      <c r="AB152" s="20"/>
    </row>
    <row r="153" spans="1:28" ht="25.5">
      <c r="A153" s="208" t="s">
        <v>72</v>
      </c>
      <c r="B153" s="91"/>
      <c r="C153" s="91"/>
      <c r="D153" s="91"/>
      <c r="E153" s="91"/>
      <c r="F153" s="91"/>
      <c r="G153" s="91"/>
      <c r="H153" s="91"/>
      <c r="I153" s="91"/>
      <c r="J153" s="91"/>
      <c r="K153" s="91"/>
      <c r="L153" s="91"/>
      <c r="M153" s="91"/>
      <c r="N153" s="91"/>
      <c r="O153" s="205" t="s">
        <v>13</v>
      </c>
      <c r="P153" s="205">
        <v>41</v>
      </c>
      <c r="Q153" s="91"/>
      <c r="R153" s="23"/>
      <c r="S153" s="23"/>
      <c r="T153" s="23"/>
      <c r="U153" s="23"/>
      <c r="V153" s="23"/>
      <c r="W153" s="23"/>
      <c r="X153" s="23"/>
      <c r="Y153" s="26"/>
      <c r="Z153" s="26"/>
      <c r="AB153" s="20"/>
    </row>
    <row r="154" spans="1:28">
      <c r="A154" s="208">
        <f>COUNTIF(A10:G10,"41")</f>
        <v>0</v>
      </c>
      <c r="B154" s="91">
        <f>COUNTIF(A13:G13,"41")</f>
        <v>0</v>
      </c>
      <c r="C154" s="91">
        <f>COUNTIF(A16:G16,"41")</f>
        <v>0</v>
      </c>
      <c r="D154" s="91">
        <f>COUNTIF(A19:G19,"41")</f>
        <v>0</v>
      </c>
      <c r="E154" s="91">
        <f>COUNTIF(A22:G22,"41")</f>
        <v>0</v>
      </c>
      <c r="F154" s="91">
        <f>COUNTIF(A25:G25,"41")</f>
        <v>0</v>
      </c>
      <c r="G154" s="91">
        <f>COUNTIF(A28:G28,"41")</f>
        <v>0</v>
      </c>
      <c r="H154" s="91">
        <f>COUNTIF(A31:G31,"41")</f>
        <v>0</v>
      </c>
      <c r="I154" s="91">
        <f>COUNTIF(A34:G34,"41")</f>
        <v>0</v>
      </c>
      <c r="J154" s="91">
        <f>COUNTIF(A37:G37,"41")</f>
        <v>0</v>
      </c>
      <c r="K154" s="91">
        <f>COUNTIF(A40:G40,"41")</f>
        <v>0</v>
      </c>
      <c r="L154" s="91">
        <f>COUNTIF(A43:G43,"41")</f>
        <v>0</v>
      </c>
      <c r="M154" s="91">
        <f>COUNTIF(A46:G46,"41")</f>
        <v>0</v>
      </c>
      <c r="N154" s="91">
        <f>COUNTIF(A49:G49,"41")</f>
        <v>0</v>
      </c>
      <c r="O154" s="204">
        <f>SUM(A154:N154)</f>
        <v>0</v>
      </c>
      <c r="P154" s="206">
        <f>O154/90</f>
        <v>0</v>
      </c>
      <c r="Q154" s="91"/>
      <c r="R154" s="23"/>
      <c r="S154" s="23"/>
      <c r="T154" s="23"/>
      <c r="U154" s="23"/>
      <c r="V154" s="23"/>
      <c r="W154" s="23"/>
      <c r="X154" s="23"/>
      <c r="Y154" s="25"/>
      <c r="Z154" s="27"/>
      <c r="AB154" s="20"/>
    </row>
    <row r="155" spans="1:28" ht="25.5">
      <c r="A155" s="91" t="s">
        <v>73</v>
      </c>
      <c r="B155" s="91"/>
      <c r="C155" s="91"/>
      <c r="D155" s="91"/>
      <c r="E155" s="91"/>
      <c r="F155" s="91"/>
      <c r="G155" s="91"/>
      <c r="H155" s="91"/>
      <c r="I155" s="91"/>
      <c r="J155" s="91"/>
      <c r="K155" s="91"/>
      <c r="L155" s="91"/>
      <c r="M155" s="91"/>
      <c r="N155" s="91"/>
      <c r="O155" s="205" t="s">
        <v>14</v>
      </c>
      <c r="P155" s="205">
        <v>42</v>
      </c>
      <c r="Q155" s="91"/>
      <c r="R155" s="23"/>
      <c r="S155" s="23"/>
      <c r="T155" s="23"/>
      <c r="U155" s="23"/>
      <c r="V155" s="23"/>
      <c r="W155" s="23"/>
      <c r="X155" s="23"/>
      <c r="Y155" s="26"/>
      <c r="Z155" s="26"/>
      <c r="AB155" s="20"/>
    </row>
    <row r="156" spans="1:28">
      <c r="A156" s="208">
        <f>COUNTIF(A10:G10,"42")</f>
        <v>0</v>
      </c>
      <c r="B156" s="91">
        <f>COUNTIF(A13:G13,"42")</f>
        <v>0</v>
      </c>
      <c r="C156" s="91">
        <f>COUNTIF(A16:G16,"42")</f>
        <v>0</v>
      </c>
      <c r="D156" s="91">
        <f>COUNTIF(A19:G19,"42")</f>
        <v>0</v>
      </c>
      <c r="E156" s="91">
        <f>COUNTIF(A22:G22,"42")</f>
        <v>0</v>
      </c>
      <c r="F156" s="91">
        <f>COUNTIF(A25:G25,"42")</f>
        <v>0</v>
      </c>
      <c r="G156" s="91">
        <f>COUNTIF(A28:G28,"42")</f>
        <v>0</v>
      </c>
      <c r="H156" s="91">
        <f>COUNTIF(A31:G31,"42")</f>
        <v>0</v>
      </c>
      <c r="I156" s="91">
        <f>COUNTIF(A34:G34,"42")</f>
        <v>0</v>
      </c>
      <c r="J156" s="91">
        <f>COUNTIF(A37:G37,"42")</f>
        <v>0</v>
      </c>
      <c r="K156" s="91">
        <f>COUNTIF(A40:G40,"42")</f>
        <v>0</v>
      </c>
      <c r="L156" s="91">
        <f>COUNTIF(A43:G43,"42")</f>
        <v>0</v>
      </c>
      <c r="M156" s="91">
        <f>COUNTIF(A46:G46,"42")</f>
        <v>0</v>
      </c>
      <c r="N156" s="91">
        <f>COUNTIF(A49:G49,"42")</f>
        <v>0</v>
      </c>
      <c r="O156" s="204">
        <f>SUM(A156:N156)</f>
        <v>0</v>
      </c>
      <c r="P156" s="206">
        <f>O156/90</f>
        <v>0</v>
      </c>
      <c r="Q156" s="91"/>
      <c r="R156" s="23"/>
      <c r="S156" s="23"/>
      <c r="T156" s="23"/>
      <c r="U156" s="23"/>
      <c r="V156" s="23"/>
      <c r="W156" s="23"/>
      <c r="X156" s="23"/>
      <c r="Y156" s="25"/>
      <c r="Z156" s="27"/>
      <c r="AB156" s="20"/>
    </row>
    <row r="157" spans="1:28" ht="25.5">
      <c r="A157" s="91" t="s">
        <v>74</v>
      </c>
      <c r="B157" s="91"/>
      <c r="C157" s="91"/>
      <c r="D157" s="91"/>
      <c r="E157" s="91"/>
      <c r="F157" s="91"/>
      <c r="G157" s="91"/>
      <c r="H157" s="91"/>
      <c r="I157" s="91"/>
      <c r="J157" s="91"/>
      <c r="K157" s="91"/>
      <c r="L157" s="91"/>
      <c r="M157" s="91"/>
      <c r="N157" s="91"/>
      <c r="O157" s="205" t="s">
        <v>15</v>
      </c>
      <c r="P157" s="205">
        <v>43</v>
      </c>
      <c r="Q157" s="91"/>
      <c r="R157" s="23"/>
      <c r="S157" s="23"/>
      <c r="T157" s="23"/>
      <c r="U157" s="23"/>
      <c r="V157" s="23"/>
      <c r="W157" s="23"/>
      <c r="X157" s="23"/>
      <c r="Y157" s="26"/>
      <c r="Z157" s="26"/>
      <c r="AB157" s="20"/>
    </row>
    <row r="158" spans="1:28">
      <c r="A158" s="208">
        <f>COUNTIF(A10:G10,"43")</f>
        <v>0</v>
      </c>
      <c r="B158" s="91">
        <f>COUNTIF(A13:G13,"43")</f>
        <v>0</v>
      </c>
      <c r="C158" s="91">
        <f>COUNTIF(A16:G16,"43")</f>
        <v>0</v>
      </c>
      <c r="D158" s="91">
        <f>COUNTIF(A19:G19,"43")</f>
        <v>0</v>
      </c>
      <c r="E158" s="91">
        <f>COUNTIF(A22:G22,"43")</f>
        <v>0</v>
      </c>
      <c r="F158" s="91">
        <f>COUNTIF(A25:G25,"43")</f>
        <v>0</v>
      </c>
      <c r="G158" s="91">
        <f>COUNTIF(A28:G28,"43")</f>
        <v>0</v>
      </c>
      <c r="H158" s="91">
        <f>COUNTIF(A31:G31,"43")</f>
        <v>0</v>
      </c>
      <c r="I158" s="91">
        <f>COUNTIF(A34:G34,"43")</f>
        <v>0</v>
      </c>
      <c r="J158" s="91">
        <f>COUNTIF(A37:G37,"43")</f>
        <v>0</v>
      </c>
      <c r="K158" s="91">
        <f>COUNTIF(A40:G40,"43")</f>
        <v>0</v>
      </c>
      <c r="L158" s="91">
        <f>COUNTIF(A43:G43,"43")</f>
        <v>0</v>
      </c>
      <c r="M158" s="91">
        <f>COUNTIF(A46:G46,"43")</f>
        <v>0</v>
      </c>
      <c r="N158" s="91">
        <f>COUNTIF(A49:G49,"43")</f>
        <v>0</v>
      </c>
      <c r="O158" s="204">
        <f>SUM(A158:N158)</f>
        <v>0</v>
      </c>
      <c r="P158" s="206">
        <f>O158/90</f>
        <v>0</v>
      </c>
      <c r="Q158" s="91"/>
      <c r="R158" s="23"/>
      <c r="S158" s="23"/>
      <c r="T158" s="23"/>
      <c r="U158" s="23"/>
      <c r="V158" s="23"/>
      <c r="W158" s="23"/>
      <c r="X158" s="23"/>
      <c r="Y158" s="25"/>
      <c r="Z158" s="27"/>
      <c r="AB158" s="20"/>
    </row>
    <row r="159" spans="1:28" ht="25.5">
      <c r="A159" s="91" t="s">
        <v>75</v>
      </c>
      <c r="B159" s="91"/>
      <c r="C159" s="91"/>
      <c r="D159" s="91"/>
      <c r="E159" s="91"/>
      <c r="F159" s="91"/>
      <c r="G159" s="91"/>
      <c r="H159" s="91"/>
      <c r="I159" s="91"/>
      <c r="J159" s="91"/>
      <c r="K159" s="91"/>
      <c r="L159" s="91"/>
      <c r="M159" s="91"/>
      <c r="N159" s="91"/>
      <c r="O159" s="205" t="s">
        <v>68</v>
      </c>
      <c r="P159" s="205">
        <v>44</v>
      </c>
      <c r="Q159" s="91"/>
      <c r="R159" s="23"/>
      <c r="S159" s="23"/>
      <c r="T159" s="23"/>
      <c r="U159" s="23"/>
      <c r="V159" s="23"/>
      <c r="W159" s="23"/>
      <c r="X159" s="23"/>
      <c r="Y159" s="26"/>
      <c r="Z159" s="26"/>
      <c r="AB159" s="20"/>
    </row>
    <row r="160" spans="1:28">
      <c r="A160" s="208">
        <f>COUNTIF(A10:G10,"44")</f>
        <v>0</v>
      </c>
      <c r="B160" s="91">
        <f>COUNTIF(A13:G13,"44")</f>
        <v>0</v>
      </c>
      <c r="C160" s="91">
        <f>COUNTIF(A16:G16,"44")</f>
        <v>0</v>
      </c>
      <c r="D160" s="91">
        <f>COUNTIF(A19:G19,"44")</f>
        <v>0</v>
      </c>
      <c r="E160" s="91">
        <f>COUNTIF(A22:G22,"44")</f>
        <v>0</v>
      </c>
      <c r="F160" s="91">
        <f>COUNTIF(A25:G25,"44")</f>
        <v>0</v>
      </c>
      <c r="G160" s="91">
        <f>COUNTIF(A28:G28,"44")</f>
        <v>0</v>
      </c>
      <c r="H160" s="91">
        <f>COUNTIF(A31:G31,"44")</f>
        <v>0</v>
      </c>
      <c r="I160" s="91">
        <f>COUNTIF(A34:G34,"44")</f>
        <v>0</v>
      </c>
      <c r="J160" s="91">
        <f>COUNTIF(A37:G37,"44")</f>
        <v>0</v>
      </c>
      <c r="K160" s="91">
        <f>COUNTIF(A40:G40,"44")</f>
        <v>0</v>
      </c>
      <c r="L160" s="91">
        <f>COUNTIF(A43:G43,"44")</f>
        <v>0</v>
      </c>
      <c r="M160" s="91">
        <f>COUNTIF(A46:G46,"44")</f>
        <v>0</v>
      </c>
      <c r="N160" s="91">
        <f>COUNTIF(A49:G49,"44")</f>
        <v>0</v>
      </c>
      <c r="O160" s="204">
        <f>SUM(A160:N160)</f>
        <v>0</v>
      </c>
      <c r="P160" s="206">
        <f>O160/90</f>
        <v>0</v>
      </c>
      <c r="Q160" s="91"/>
      <c r="R160" s="23"/>
      <c r="S160" s="23"/>
      <c r="T160" s="23"/>
      <c r="U160" s="23"/>
      <c r="V160" s="23"/>
      <c r="W160" s="23"/>
      <c r="X160" s="23"/>
      <c r="Y160" s="25"/>
      <c r="Z160" s="27"/>
      <c r="AB160" s="20"/>
    </row>
    <row r="161" spans="1:28" ht="25.5">
      <c r="A161" s="91" t="s">
        <v>76</v>
      </c>
      <c r="B161" s="91"/>
      <c r="C161" s="91"/>
      <c r="D161" s="91"/>
      <c r="E161" s="91"/>
      <c r="F161" s="91"/>
      <c r="G161" s="91"/>
      <c r="H161" s="91"/>
      <c r="I161" s="91"/>
      <c r="J161" s="91"/>
      <c r="K161" s="91"/>
      <c r="L161" s="91"/>
      <c r="M161" s="91"/>
      <c r="N161" s="91"/>
      <c r="O161" s="205" t="s">
        <v>69</v>
      </c>
      <c r="P161" s="205">
        <v>45</v>
      </c>
      <c r="Q161" s="91"/>
      <c r="R161" s="23"/>
      <c r="S161" s="23"/>
      <c r="T161" s="23"/>
      <c r="U161" s="23"/>
      <c r="V161" s="23"/>
      <c r="W161" s="23"/>
      <c r="X161" s="23"/>
      <c r="Y161" s="26"/>
      <c r="Z161" s="26"/>
      <c r="AB161" s="20"/>
    </row>
    <row r="162" spans="1:28">
      <c r="A162" s="208">
        <f>COUNTIF($A$10:$G$10,"45")</f>
        <v>0</v>
      </c>
      <c r="B162" s="91">
        <f>COUNTIF($A$13:$G$13,"45")</f>
        <v>0</v>
      </c>
      <c r="C162" s="91">
        <f>COUNTIF($A$16:$G$16,"45")</f>
        <v>0</v>
      </c>
      <c r="D162" s="91">
        <f>COUNTIF($A$19:$G$19,"45")</f>
        <v>0</v>
      </c>
      <c r="E162" s="91">
        <f>COUNTIF($A$22:$G$22,"45")</f>
        <v>0</v>
      </c>
      <c r="F162" s="91">
        <f>COUNTIF($A$25:$G$25,"45")</f>
        <v>0</v>
      </c>
      <c r="G162" s="91">
        <f>COUNTIF($A$28:$G$28,"45")</f>
        <v>0</v>
      </c>
      <c r="H162" s="91">
        <f>COUNTIF($A$31:$G$31,"45")</f>
        <v>0</v>
      </c>
      <c r="I162" s="91">
        <f>COUNTIF($A$34:$G$34,"45")</f>
        <v>0</v>
      </c>
      <c r="J162" s="91">
        <f>COUNTIF($A$37:$G$37,"45")</f>
        <v>0</v>
      </c>
      <c r="K162" s="91">
        <f>COUNTIF($A$40:$G$40,"45")</f>
        <v>0</v>
      </c>
      <c r="L162" s="91">
        <f>COUNTIF($A$43:$G$43,"45")</f>
        <v>0</v>
      </c>
      <c r="M162" s="91">
        <f>COUNTIF($A$46:$G$46,"45")</f>
        <v>0</v>
      </c>
      <c r="N162" s="91">
        <f>COUNTIF($A$49:$G$49,"45")</f>
        <v>0</v>
      </c>
      <c r="O162" s="204">
        <f>SUM(A162:N162)</f>
        <v>0</v>
      </c>
      <c r="P162" s="206">
        <f>O162/90</f>
        <v>0</v>
      </c>
      <c r="Q162" s="91"/>
      <c r="R162" s="23"/>
      <c r="S162" s="23"/>
      <c r="T162" s="23"/>
      <c r="U162" s="23"/>
      <c r="V162" s="23"/>
      <c r="W162" s="23"/>
      <c r="X162" s="23"/>
      <c r="Y162" s="25"/>
      <c r="Z162" s="27"/>
      <c r="AB162" s="20"/>
    </row>
    <row r="163" spans="1:28" ht="25.5">
      <c r="A163" s="91" t="s">
        <v>198</v>
      </c>
      <c r="B163" s="86"/>
      <c r="C163" s="86"/>
      <c r="D163" s="86"/>
      <c r="E163" s="86"/>
      <c r="F163" s="86"/>
      <c r="G163" s="86"/>
      <c r="H163" s="86"/>
      <c r="I163" s="86"/>
      <c r="J163" s="86"/>
      <c r="K163" s="86"/>
      <c r="L163" s="86"/>
      <c r="M163" s="86"/>
      <c r="N163" s="86"/>
      <c r="O163" s="205" t="s">
        <v>213</v>
      </c>
      <c r="P163" s="205">
        <v>46</v>
      </c>
      <c r="Q163" s="86"/>
    </row>
    <row r="164" spans="1:28">
      <c r="A164" s="208">
        <f>COUNTIF($A$10:$G$10,"46")</f>
        <v>0</v>
      </c>
      <c r="B164" s="91">
        <f>COUNTIF($A$13:$G$13,"46")</f>
        <v>0</v>
      </c>
      <c r="C164" s="91">
        <f>COUNTIF($A$16:$G$16,"46")</f>
        <v>0</v>
      </c>
      <c r="D164" s="91">
        <f>COUNTIF($A$19:$G$19,"46")</f>
        <v>0</v>
      </c>
      <c r="E164" s="91">
        <f>COUNTIF($A$22:$G$22,"46")</f>
        <v>0</v>
      </c>
      <c r="F164" s="91">
        <f>COUNTIF($A$25:$G$25,"46")</f>
        <v>0</v>
      </c>
      <c r="G164" s="91">
        <f>COUNTIF($A$28:$G$28,"46")</f>
        <v>0</v>
      </c>
      <c r="H164" s="91">
        <f>COUNTIF($A$31:$G$31,"46")</f>
        <v>0</v>
      </c>
      <c r="I164" s="91">
        <f>COUNTIF($A$34:$G$34,"46")</f>
        <v>0</v>
      </c>
      <c r="J164" s="91">
        <f>COUNTIF($A$37:$G$37,"46")</f>
        <v>0</v>
      </c>
      <c r="K164" s="91">
        <f>COUNTIF($A$40:$G$40,"46")</f>
        <v>0</v>
      </c>
      <c r="L164" s="91">
        <f>COUNTIF($A$43:$G$43,"46")</f>
        <v>0</v>
      </c>
      <c r="M164" s="91">
        <f>COUNTIF($A$46:$G$46,"46")</f>
        <v>0</v>
      </c>
      <c r="N164" s="91">
        <f>COUNTIF($A$49:$G$49,"46")</f>
        <v>0</v>
      </c>
      <c r="O164" s="204">
        <f>SUM(A164:N164)</f>
        <v>0</v>
      </c>
      <c r="P164" s="206">
        <f>O164/90</f>
        <v>0</v>
      </c>
      <c r="Q164" s="86"/>
    </row>
    <row r="165" spans="1:28" ht="25.5">
      <c r="A165" s="91" t="s">
        <v>199</v>
      </c>
      <c r="B165" s="86"/>
      <c r="C165" s="86"/>
      <c r="D165" s="86"/>
      <c r="E165" s="86"/>
      <c r="F165" s="86"/>
      <c r="G165" s="86"/>
      <c r="H165" s="86"/>
      <c r="I165" s="86"/>
      <c r="J165" s="86"/>
      <c r="K165" s="86"/>
      <c r="L165" s="86"/>
      <c r="M165" s="86"/>
      <c r="N165" s="86"/>
      <c r="O165" s="205" t="s">
        <v>214</v>
      </c>
      <c r="P165" s="205">
        <v>47</v>
      </c>
      <c r="Q165" s="86"/>
    </row>
    <row r="166" spans="1:28">
      <c r="A166" s="208">
        <f>COUNTIF($A$10:$G$10,"47")</f>
        <v>0</v>
      </c>
      <c r="B166" s="91">
        <f>COUNTIF($A$13:$G$13,"47")</f>
        <v>0</v>
      </c>
      <c r="C166" s="91">
        <f>COUNTIF($A$16:$G$16,"47")</f>
        <v>0</v>
      </c>
      <c r="D166" s="91">
        <f>COUNTIF($A$19:$G$19,"47")</f>
        <v>0</v>
      </c>
      <c r="E166" s="91">
        <f>COUNTIF($A$22:$G$22,"47")</f>
        <v>0</v>
      </c>
      <c r="F166" s="91">
        <f>COUNTIF($A$25:$G$25,"47")</f>
        <v>0</v>
      </c>
      <c r="G166" s="91">
        <f>COUNTIF($A$28:$G$28,"47")</f>
        <v>0</v>
      </c>
      <c r="H166" s="91">
        <f>COUNTIF($A$31:$G$31,"47")</f>
        <v>0</v>
      </c>
      <c r="I166" s="91">
        <f>COUNTIF($A$34:$G$34,"47")</f>
        <v>0</v>
      </c>
      <c r="J166" s="91">
        <f>COUNTIF($A$37:$G$37,"47")</f>
        <v>0</v>
      </c>
      <c r="K166" s="91">
        <f>COUNTIF($A$40:$G$40,"47")</f>
        <v>0</v>
      </c>
      <c r="L166" s="91">
        <f>COUNTIF($A$43:$G$43,"47")</f>
        <v>0</v>
      </c>
      <c r="M166" s="91">
        <f>COUNTIF($A$46:$G$46,"47")</f>
        <v>0</v>
      </c>
      <c r="N166" s="91">
        <f>COUNTIF($A$49:$G$49,"47")</f>
        <v>0</v>
      </c>
      <c r="O166" s="204">
        <f>SUM(A166:N166)</f>
        <v>0</v>
      </c>
      <c r="P166" s="206">
        <f>O166/90</f>
        <v>0</v>
      </c>
      <c r="Q166" s="86"/>
    </row>
    <row r="167" spans="1:28" ht="25.5">
      <c r="A167" s="91" t="s">
        <v>200</v>
      </c>
      <c r="B167" s="86"/>
      <c r="C167" s="86"/>
      <c r="D167" s="86"/>
      <c r="E167" s="86"/>
      <c r="F167" s="86"/>
      <c r="G167" s="86"/>
      <c r="H167" s="86"/>
      <c r="I167" s="86"/>
      <c r="J167" s="86"/>
      <c r="K167" s="86"/>
      <c r="L167" s="86"/>
      <c r="M167" s="86"/>
      <c r="N167" s="86"/>
      <c r="O167" s="205" t="s">
        <v>215</v>
      </c>
      <c r="P167" s="205">
        <v>48</v>
      </c>
      <c r="Q167" s="86"/>
    </row>
    <row r="168" spans="1:28">
      <c r="A168" s="208">
        <f>COUNTIF($A$10:$G$10,"48")</f>
        <v>0</v>
      </c>
      <c r="B168" s="91">
        <f>COUNTIF($A$13:$G$13,"48")</f>
        <v>0</v>
      </c>
      <c r="C168" s="91">
        <f>COUNTIF($A$16:$G$16,"48")</f>
        <v>0</v>
      </c>
      <c r="D168" s="91">
        <f>COUNTIF($A$19:$G$19,"48")</f>
        <v>0</v>
      </c>
      <c r="E168" s="91">
        <f>COUNTIF($A$22:$G$22,"48")</f>
        <v>0</v>
      </c>
      <c r="F168" s="91">
        <f>COUNTIF($A$25:$G$25,"48")</f>
        <v>0</v>
      </c>
      <c r="G168" s="91">
        <f>COUNTIF($A$28:$G$28,"48")</f>
        <v>0</v>
      </c>
      <c r="H168" s="91">
        <f>COUNTIF($A$31:$G$31,"48")</f>
        <v>0</v>
      </c>
      <c r="I168" s="91">
        <f>COUNTIF($A$34:$G$34,"48")</f>
        <v>0</v>
      </c>
      <c r="J168" s="91">
        <f>COUNTIF($A$37:$G$37,"48")</f>
        <v>0</v>
      </c>
      <c r="K168" s="91">
        <f>COUNTIF($A$40:$G$40,"48")</f>
        <v>0</v>
      </c>
      <c r="L168" s="91">
        <f>COUNTIF($A$43:$G$43,"48")</f>
        <v>0</v>
      </c>
      <c r="M168" s="91">
        <f>COUNTIF($A$46:$G$46,"48")</f>
        <v>0</v>
      </c>
      <c r="N168" s="91">
        <f>COUNTIF($A$49:$G$49,"48")</f>
        <v>0</v>
      </c>
      <c r="O168" s="204">
        <f>SUM(A168:N168)</f>
        <v>0</v>
      </c>
      <c r="P168" s="206">
        <f>O168/90</f>
        <v>0</v>
      </c>
      <c r="Q168" s="86"/>
    </row>
    <row r="169" spans="1:28" ht="25.5">
      <c r="A169" s="91" t="s">
        <v>201</v>
      </c>
      <c r="B169" s="86"/>
      <c r="C169" s="86"/>
      <c r="D169" s="86"/>
      <c r="E169" s="86"/>
      <c r="F169" s="86"/>
      <c r="G169" s="86"/>
      <c r="H169" s="86"/>
      <c r="I169" s="86"/>
      <c r="J169" s="86"/>
      <c r="K169" s="86"/>
      <c r="L169" s="86"/>
      <c r="M169" s="86"/>
      <c r="N169" s="86"/>
      <c r="O169" s="205" t="s">
        <v>216</v>
      </c>
      <c r="P169" s="205">
        <v>49</v>
      </c>
      <c r="Q169" s="86"/>
    </row>
    <row r="170" spans="1:28">
      <c r="A170" s="208">
        <f>COUNTIF($A$10:$G$10,"49")</f>
        <v>0</v>
      </c>
      <c r="B170" s="91">
        <f>COUNTIF($A$13:$G$13,"49")</f>
        <v>0</v>
      </c>
      <c r="C170" s="91">
        <f>COUNTIF($A$16:$G$16,"49")</f>
        <v>0</v>
      </c>
      <c r="D170" s="91">
        <f>COUNTIF($A$19:$G$19,"49")</f>
        <v>0</v>
      </c>
      <c r="E170" s="91">
        <f>COUNTIF($A$22:$G$22,"49")</f>
        <v>0</v>
      </c>
      <c r="F170" s="91">
        <f>COUNTIF($A$25:$G$25,"49")</f>
        <v>0</v>
      </c>
      <c r="G170" s="91">
        <f>COUNTIF($A$28:$G$28,"49")</f>
        <v>0</v>
      </c>
      <c r="H170" s="91">
        <f>COUNTIF($A$31:$G$31,"49")</f>
        <v>0</v>
      </c>
      <c r="I170" s="91">
        <f>COUNTIF($A$34:$G$34,"49")</f>
        <v>0</v>
      </c>
      <c r="J170" s="91">
        <f>COUNTIF($A$37:$G$37,"49")</f>
        <v>0</v>
      </c>
      <c r="K170" s="91">
        <f>COUNTIF($A$40:$G$40,"49")</f>
        <v>0</v>
      </c>
      <c r="L170" s="91">
        <f>COUNTIF($A$43:$G$43,"49")</f>
        <v>0</v>
      </c>
      <c r="M170" s="91">
        <f>COUNTIF($A$46:$G$46,"49")</f>
        <v>0</v>
      </c>
      <c r="N170" s="91">
        <f>COUNTIF($A$49:$G$49,"49")</f>
        <v>0</v>
      </c>
      <c r="O170" s="204">
        <f>SUM(A170:N170)</f>
        <v>0</v>
      </c>
      <c r="P170" s="206">
        <f>O170/90</f>
        <v>0</v>
      </c>
      <c r="Q170" s="86"/>
    </row>
    <row r="171" spans="1:28" ht="25.5">
      <c r="A171" s="91" t="s">
        <v>202</v>
      </c>
      <c r="B171" s="86"/>
      <c r="C171" s="86"/>
      <c r="D171" s="86"/>
      <c r="E171" s="86"/>
      <c r="F171" s="86"/>
      <c r="G171" s="86"/>
      <c r="H171" s="86"/>
      <c r="I171" s="86"/>
      <c r="J171" s="86"/>
      <c r="K171" s="86"/>
      <c r="L171" s="86"/>
      <c r="M171" s="86"/>
      <c r="N171" s="86"/>
      <c r="O171" s="205" t="s">
        <v>217</v>
      </c>
      <c r="P171" s="205">
        <v>50</v>
      </c>
      <c r="Q171" s="86"/>
    </row>
    <row r="172" spans="1:28">
      <c r="A172" s="208">
        <f>COUNTIF($A$10:$G$10,"50")</f>
        <v>0</v>
      </c>
      <c r="B172" s="91">
        <f>COUNTIF($A$13:$G$13,"50")</f>
        <v>0</v>
      </c>
      <c r="C172" s="91">
        <f>COUNTIF($A$16:$G$16,"50")</f>
        <v>0</v>
      </c>
      <c r="D172" s="91">
        <f>COUNTIF($A$19:$G$19,"50")</f>
        <v>0</v>
      </c>
      <c r="E172" s="91">
        <f>COUNTIF($A$22:$G$22,"50")</f>
        <v>0</v>
      </c>
      <c r="F172" s="91">
        <f>COUNTIF($A$25:$G$25,"50")</f>
        <v>0</v>
      </c>
      <c r="G172" s="91">
        <f>COUNTIF($A$28:$G$28,"50")</f>
        <v>0</v>
      </c>
      <c r="H172" s="91">
        <f>COUNTIF($A$31:$G$31,"50")</f>
        <v>0</v>
      </c>
      <c r="I172" s="91">
        <f>COUNTIF($A$34:$G$34,"50")</f>
        <v>0</v>
      </c>
      <c r="J172" s="91">
        <f>COUNTIF($A$37:$G$37,"50")</f>
        <v>0</v>
      </c>
      <c r="K172" s="91">
        <f>COUNTIF($A$40:$G$40,"50")</f>
        <v>0</v>
      </c>
      <c r="L172" s="91">
        <f>COUNTIF($A$43:$G$43,"50")</f>
        <v>0</v>
      </c>
      <c r="M172" s="91">
        <f>COUNTIF($A$46:$G$46,"50")</f>
        <v>0</v>
      </c>
      <c r="N172" s="91">
        <f>COUNTIF($A$49:$G$49,"50")</f>
        <v>0</v>
      </c>
      <c r="O172" s="204">
        <f>SUM(A172:N172)</f>
        <v>0</v>
      </c>
      <c r="P172" s="206">
        <f>O172/90</f>
        <v>0</v>
      </c>
      <c r="Q172" s="86"/>
    </row>
    <row r="173" spans="1:28" ht="25.5">
      <c r="A173" s="91" t="s">
        <v>203</v>
      </c>
      <c r="B173" s="86"/>
      <c r="C173" s="86"/>
      <c r="D173" s="86"/>
      <c r="E173" s="86"/>
      <c r="F173" s="86"/>
      <c r="G173" s="86"/>
      <c r="H173" s="86"/>
      <c r="I173" s="86"/>
      <c r="J173" s="86"/>
      <c r="K173" s="86"/>
      <c r="L173" s="86"/>
      <c r="M173" s="86"/>
      <c r="N173" s="86"/>
      <c r="O173" s="205" t="s">
        <v>218</v>
      </c>
      <c r="P173" s="205">
        <v>51</v>
      </c>
      <c r="Q173" s="86"/>
    </row>
    <row r="174" spans="1:28">
      <c r="A174" s="208">
        <f>COUNTIF($A$10:$G$10,"51")</f>
        <v>0</v>
      </c>
      <c r="B174" s="91">
        <f>COUNTIF($A$13:$G$13,"51")</f>
        <v>0</v>
      </c>
      <c r="C174" s="91">
        <f>COUNTIF($A$16:$G$16,"51")</f>
        <v>0</v>
      </c>
      <c r="D174" s="91">
        <f>COUNTIF($A$19:$G$19,"51")</f>
        <v>0</v>
      </c>
      <c r="E174" s="91">
        <f>COUNTIF($A$22:$G$22,"51")</f>
        <v>0</v>
      </c>
      <c r="F174" s="91">
        <f>COUNTIF($A$25:$G$25,"51")</f>
        <v>0</v>
      </c>
      <c r="G174" s="91">
        <f>COUNTIF($A$28:$G$28,"51")</f>
        <v>0</v>
      </c>
      <c r="H174" s="91">
        <f>COUNTIF($A$31:$G$31,"51")</f>
        <v>0</v>
      </c>
      <c r="I174" s="91">
        <f>COUNTIF($A$34:$G$34,"51")</f>
        <v>0</v>
      </c>
      <c r="J174" s="91">
        <f>COUNTIF($A$37:$G$37,"51")</f>
        <v>0</v>
      </c>
      <c r="K174" s="91">
        <f>COUNTIF($A$40:$G$40,"51")</f>
        <v>0</v>
      </c>
      <c r="L174" s="91">
        <f>COUNTIF($A$43:$G$43,"51")</f>
        <v>0</v>
      </c>
      <c r="M174" s="91">
        <f>COUNTIF($A$46:$G$46,"51")</f>
        <v>0</v>
      </c>
      <c r="N174" s="91">
        <f>COUNTIF($A$49:$G$49,"51")</f>
        <v>0</v>
      </c>
      <c r="O174" s="204">
        <f>SUM(A174:N174)</f>
        <v>0</v>
      </c>
      <c r="P174" s="206">
        <f>O174/90</f>
        <v>0</v>
      </c>
      <c r="Q174" s="86"/>
    </row>
    <row r="175" spans="1:28" ht="25.5">
      <c r="A175" s="91" t="s">
        <v>204</v>
      </c>
      <c r="B175" s="86"/>
      <c r="C175" s="86"/>
      <c r="D175" s="86"/>
      <c r="E175" s="86"/>
      <c r="F175" s="86"/>
      <c r="G175" s="86"/>
      <c r="H175" s="86"/>
      <c r="I175" s="86"/>
      <c r="J175" s="86"/>
      <c r="K175" s="86"/>
      <c r="L175" s="86"/>
      <c r="M175" s="86"/>
      <c r="N175" s="86"/>
      <c r="O175" s="205" t="s">
        <v>219</v>
      </c>
      <c r="P175" s="205">
        <v>52</v>
      </c>
      <c r="Q175" s="86"/>
    </row>
    <row r="176" spans="1:28">
      <c r="A176" s="208">
        <f>COUNTIF($A$10:$G$10,"52")</f>
        <v>0</v>
      </c>
      <c r="B176" s="91">
        <f>COUNTIF($A$13:$G$13,"52")</f>
        <v>0</v>
      </c>
      <c r="C176" s="91">
        <f>COUNTIF($A$16:$G$16,"52")</f>
        <v>0</v>
      </c>
      <c r="D176" s="91">
        <f>COUNTIF($A$19:$G$19,"52")</f>
        <v>0</v>
      </c>
      <c r="E176" s="91">
        <f>COUNTIF($A$22:$G$22,"52")</f>
        <v>0</v>
      </c>
      <c r="F176" s="91">
        <f>COUNTIF($A$25:$G$25,"52")</f>
        <v>0</v>
      </c>
      <c r="G176" s="91">
        <f>COUNTIF($A$28:$G$28,"52")</f>
        <v>0</v>
      </c>
      <c r="H176" s="91">
        <f>COUNTIF($A$31:$G$31,"52")</f>
        <v>0</v>
      </c>
      <c r="I176" s="91">
        <f>COUNTIF($A$34:$G$34,"52")</f>
        <v>0</v>
      </c>
      <c r="J176" s="91">
        <f>COUNTIF($A$37:$G$37,"52")</f>
        <v>0</v>
      </c>
      <c r="K176" s="91">
        <f>COUNTIF($A$40:$G$40,"52")</f>
        <v>0</v>
      </c>
      <c r="L176" s="91">
        <f>COUNTIF($A$43:$G$43,"52")</f>
        <v>0</v>
      </c>
      <c r="M176" s="91">
        <f>COUNTIF($A$46:$G$46,"52")</f>
        <v>0</v>
      </c>
      <c r="N176" s="91">
        <f>COUNTIF($A$49:$G$49,"52")</f>
        <v>0</v>
      </c>
      <c r="O176" s="204">
        <f>SUM(A176:N176)</f>
        <v>0</v>
      </c>
      <c r="P176" s="206">
        <f>O176/90</f>
        <v>0</v>
      </c>
      <c r="Q176" s="86"/>
    </row>
    <row r="177" spans="1:17" ht="25.5">
      <c r="A177" s="91" t="s">
        <v>205</v>
      </c>
      <c r="B177" s="86"/>
      <c r="C177" s="86"/>
      <c r="D177" s="86"/>
      <c r="E177" s="86"/>
      <c r="F177" s="86"/>
      <c r="G177" s="86"/>
      <c r="H177" s="86"/>
      <c r="I177" s="86"/>
      <c r="J177" s="86"/>
      <c r="K177" s="86"/>
      <c r="L177" s="86"/>
      <c r="M177" s="86"/>
      <c r="N177" s="86"/>
      <c r="O177" s="205" t="s">
        <v>220</v>
      </c>
      <c r="P177" s="205">
        <v>53</v>
      </c>
      <c r="Q177" s="86"/>
    </row>
    <row r="178" spans="1:17">
      <c r="A178" s="208">
        <f>COUNTIF($A$10:$G$10,"53")</f>
        <v>0</v>
      </c>
      <c r="B178" s="91">
        <f>COUNTIF($A$13:$G$13,"53")</f>
        <v>0</v>
      </c>
      <c r="C178" s="91">
        <f>COUNTIF($A$16:$G$16,"53")</f>
        <v>0</v>
      </c>
      <c r="D178" s="91">
        <f>COUNTIF($A$19:$G$19,"53")</f>
        <v>0</v>
      </c>
      <c r="E178" s="91">
        <f>COUNTIF($A$22:$G$22,"53")</f>
        <v>0</v>
      </c>
      <c r="F178" s="91">
        <f>COUNTIF($A$25:$G$25,"53")</f>
        <v>0</v>
      </c>
      <c r="G178" s="91">
        <f>COUNTIF($A$28:$G$28,"53")</f>
        <v>0</v>
      </c>
      <c r="H178" s="91">
        <f>COUNTIF($A$31:$G$31,"53")</f>
        <v>0</v>
      </c>
      <c r="I178" s="91">
        <f>COUNTIF($A$34:$G$34,"53")</f>
        <v>0</v>
      </c>
      <c r="J178" s="91">
        <f>COUNTIF($A$37:$G$37,"53")</f>
        <v>0</v>
      </c>
      <c r="K178" s="91">
        <f>COUNTIF($A$40:$G$40,"53")</f>
        <v>0</v>
      </c>
      <c r="L178" s="91">
        <f>COUNTIF($A$43:$G$43,"53")</f>
        <v>0</v>
      </c>
      <c r="M178" s="91">
        <f>COUNTIF($A$46:$G$46,"53")</f>
        <v>0</v>
      </c>
      <c r="N178" s="91">
        <f>COUNTIF($A$49:$G$49,"53")</f>
        <v>0</v>
      </c>
      <c r="O178" s="204">
        <f>SUM(A178:N178)</f>
        <v>0</v>
      </c>
      <c r="P178" s="206">
        <f>O178/90</f>
        <v>0</v>
      </c>
      <c r="Q178" s="86"/>
    </row>
    <row r="179" spans="1:17" ht="25.5">
      <c r="A179" s="91" t="s">
        <v>206</v>
      </c>
      <c r="B179" s="86"/>
      <c r="C179" s="86"/>
      <c r="D179" s="86"/>
      <c r="E179" s="86"/>
      <c r="F179" s="86"/>
      <c r="G179" s="86"/>
      <c r="H179" s="86"/>
      <c r="I179" s="86"/>
      <c r="J179" s="86"/>
      <c r="K179" s="86"/>
      <c r="L179" s="86"/>
      <c r="M179" s="86"/>
      <c r="N179" s="86"/>
      <c r="O179" s="205" t="s">
        <v>221</v>
      </c>
      <c r="P179" s="205">
        <v>54</v>
      </c>
      <c r="Q179" s="86"/>
    </row>
    <row r="180" spans="1:17">
      <c r="A180" s="208">
        <f>COUNTIF($A$10:$G$10,"54")</f>
        <v>0</v>
      </c>
      <c r="B180" s="91">
        <f>COUNTIF($A$13:$G$13,"54")</f>
        <v>0</v>
      </c>
      <c r="C180" s="91">
        <f>COUNTIF($A$16:$G$16,"54")</f>
        <v>0</v>
      </c>
      <c r="D180" s="91">
        <f>COUNTIF($A$19:$G$19,"54")</f>
        <v>0</v>
      </c>
      <c r="E180" s="91">
        <f>COUNTIF($A$22:$G$22,"54")</f>
        <v>0</v>
      </c>
      <c r="F180" s="91">
        <f>COUNTIF($A$25:$G$25,"54")</f>
        <v>0</v>
      </c>
      <c r="G180" s="91">
        <f>COUNTIF($A$28:$G$28,"54")</f>
        <v>0</v>
      </c>
      <c r="H180" s="91">
        <f>COUNTIF($A$31:$G$31,"54")</f>
        <v>0</v>
      </c>
      <c r="I180" s="91">
        <f>COUNTIF($A$34:$G$34,"54")</f>
        <v>0</v>
      </c>
      <c r="J180" s="91">
        <f>COUNTIF($A$37:$G$37,"54")</f>
        <v>0</v>
      </c>
      <c r="K180" s="91">
        <f>COUNTIF($A$40:$G$40,"54")</f>
        <v>0</v>
      </c>
      <c r="L180" s="91">
        <f>COUNTIF($A$43:$G$43,"54")</f>
        <v>0</v>
      </c>
      <c r="M180" s="91">
        <f>COUNTIF($A$46:$G$46,"54")</f>
        <v>0</v>
      </c>
      <c r="N180" s="91">
        <f>COUNTIF($A$49:$G$49,"54")</f>
        <v>0</v>
      </c>
      <c r="O180" s="204">
        <f>SUM(A180:N180)</f>
        <v>0</v>
      </c>
      <c r="P180" s="206">
        <f>O180/90</f>
        <v>0</v>
      </c>
      <c r="Q180" s="86"/>
    </row>
    <row r="181" spans="1:17" ht="25.5">
      <c r="A181" s="91" t="s">
        <v>207</v>
      </c>
      <c r="B181" s="86"/>
      <c r="C181" s="86"/>
      <c r="D181" s="86"/>
      <c r="E181" s="86"/>
      <c r="F181" s="86"/>
      <c r="G181" s="86"/>
      <c r="H181" s="86"/>
      <c r="I181" s="86"/>
      <c r="J181" s="86"/>
      <c r="K181" s="86"/>
      <c r="L181" s="86"/>
      <c r="M181" s="86"/>
      <c r="N181" s="86"/>
      <c r="O181" s="205" t="s">
        <v>222</v>
      </c>
      <c r="P181" s="205">
        <v>55</v>
      </c>
      <c r="Q181" s="86"/>
    </row>
    <row r="182" spans="1:17">
      <c r="A182" s="208">
        <f>COUNTIF($A$10:$G$10,"55")</f>
        <v>0</v>
      </c>
      <c r="B182" s="91">
        <f>COUNTIF($A$13:$G$13,"55")</f>
        <v>0</v>
      </c>
      <c r="C182" s="91">
        <f>COUNTIF($A$16:$G$16,"55")</f>
        <v>0</v>
      </c>
      <c r="D182" s="91">
        <f>COUNTIF($A$19:$G$19,"55")</f>
        <v>0</v>
      </c>
      <c r="E182" s="91">
        <f>COUNTIF($A$22:$G$22,"55")</f>
        <v>0</v>
      </c>
      <c r="F182" s="91">
        <f>COUNTIF($A$25:$G$25,"55")</f>
        <v>0</v>
      </c>
      <c r="G182" s="91">
        <f>COUNTIF($A$28:$G$28,"55")</f>
        <v>0</v>
      </c>
      <c r="H182" s="91">
        <f>COUNTIF($A$31:$G$31,"55")</f>
        <v>0</v>
      </c>
      <c r="I182" s="91">
        <f>COUNTIF($A$34:$G$34,"55")</f>
        <v>0</v>
      </c>
      <c r="J182" s="91">
        <f>COUNTIF($A$37:$G$37,"55")</f>
        <v>0</v>
      </c>
      <c r="K182" s="91">
        <f>COUNTIF($A$40:$G$40,"55")</f>
        <v>0</v>
      </c>
      <c r="L182" s="91">
        <f>COUNTIF($A$43:$G$43,"55")</f>
        <v>0</v>
      </c>
      <c r="M182" s="91">
        <f>COUNTIF($A$46:$G$46,"55")</f>
        <v>0</v>
      </c>
      <c r="N182" s="91">
        <f>COUNTIF($A$49:$G$49,"55")</f>
        <v>0</v>
      </c>
      <c r="O182" s="204">
        <f>SUM(A182:N182)</f>
        <v>0</v>
      </c>
      <c r="P182" s="206">
        <f>O182/90</f>
        <v>0</v>
      </c>
      <c r="Q182" s="86"/>
    </row>
    <row r="183" spans="1:17" ht="25.5">
      <c r="A183" s="91" t="s">
        <v>208</v>
      </c>
      <c r="B183" s="86"/>
      <c r="C183" s="86"/>
      <c r="D183" s="86"/>
      <c r="E183" s="86"/>
      <c r="F183" s="86"/>
      <c r="G183" s="86"/>
      <c r="H183" s="86"/>
      <c r="I183" s="86"/>
      <c r="J183" s="86"/>
      <c r="K183" s="86"/>
      <c r="L183" s="86"/>
      <c r="M183" s="86"/>
      <c r="N183" s="86"/>
      <c r="O183" s="205" t="s">
        <v>223</v>
      </c>
      <c r="P183" s="205">
        <v>56</v>
      </c>
      <c r="Q183" s="86"/>
    </row>
    <row r="184" spans="1:17">
      <c r="A184" s="208">
        <f>COUNTIF($A$10:$G$10,"56")</f>
        <v>0</v>
      </c>
      <c r="B184" s="91">
        <f>COUNTIF($A$13:$G$13,"56")</f>
        <v>0</v>
      </c>
      <c r="C184" s="91">
        <f>COUNTIF($A$16:$G$16,"56")</f>
        <v>0</v>
      </c>
      <c r="D184" s="91">
        <f>COUNTIF($A$19:$G$19,"56")</f>
        <v>0</v>
      </c>
      <c r="E184" s="91">
        <f>COUNTIF($A$22:$G$22,"56")</f>
        <v>0</v>
      </c>
      <c r="F184" s="91">
        <f>COUNTIF($A$25:$G$25,"56")</f>
        <v>0</v>
      </c>
      <c r="G184" s="91">
        <f>COUNTIF($A$28:$G$28,"56")</f>
        <v>0</v>
      </c>
      <c r="H184" s="91">
        <f>COUNTIF($A$31:$G$31,"56")</f>
        <v>0</v>
      </c>
      <c r="I184" s="91">
        <f>COUNTIF($A$34:$G$34,"56")</f>
        <v>0</v>
      </c>
      <c r="J184" s="91">
        <f>COUNTIF($A$37:$G$37,"56")</f>
        <v>0</v>
      </c>
      <c r="K184" s="91">
        <f>COUNTIF($A$40:$G$40,"56")</f>
        <v>0</v>
      </c>
      <c r="L184" s="91">
        <f>COUNTIF($A$43:$G$43,"56")</f>
        <v>0</v>
      </c>
      <c r="M184" s="91">
        <f>COUNTIF($A$46:$G$46,"56")</f>
        <v>0</v>
      </c>
      <c r="N184" s="91">
        <f>COUNTIF($A$49:$G$49,"56")</f>
        <v>0</v>
      </c>
      <c r="O184" s="204">
        <f>SUM(A184:N184)</f>
        <v>0</v>
      </c>
      <c r="P184" s="206">
        <f>O184/90</f>
        <v>0</v>
      </c>
      <c r="Q184" s="86"/>
    </row>
    <row r="185" spans="1:17" ht="25.5">
      <c r="A185" s="91" t="s">
        <v>209</v>
      </c>
      <c r="B185" s="86"/>
      <c r="C185" s="86"/>
      <c r="D185" s="86"/>
      <c r="E185" s="86"/>
      <c r="F185" s="86"/>
      <c r="G185" s="86"/>
      <c r="H185" s="86"/>
      <c r="I185" s="86"/>
      <c r="J185" s="86"/>
      <c r="K185" s="86"/>
      <c r="L185" s="86"/>
      <c r="M185" s="86"/>
      <c r="N185" s="86"/>
      <c r="O185" s="205" t="s">
        <v>224</v>
      </c>
      <c r="P185" s="205">
        <v>57</v>
      </c>
      <c r="Q185" s="86"/>
    </row>
    <row r="186" spans="1:17">
      <c r="A186" s="208">
        <f>COUNTIF($A$10:$G$10,"57")</f>
        <v>0</v>
      </c>
      <c r="B186" s="91">
        <f>COUNTIF($A$13:$G$13,"57")</f>
        <v>0</v>
      </c>
      <c r="C186" s="91">
        <f>COUNTIF($A$16:$G$16,"57")</f>
        <v>0</v>
      </c>
      <c r="D186" s="91">
        <f>COUNTIF($A$19:$G$19,"57")</f>
        <v>0</v>
      </c>
      <c r="E186" s="91">
        <f>COUNTIF($A$22:$G$22,"57")</f>
        <v>0</v>
      </c>
      <c r="F186" s="91">
        <f>COUNTIF($A$25:$G$25,"57")</f>
        <v>0</v>
      </c>
      <c r="G186" s="91">
        <f>COUNTIF($A$28:$G$28,"57")</f>
        <v>0</v>
      </c>
      <c r="H186" s="91">
        <f>COUNTIF($A$31:$G$31,"57")</f>
        <v>0</v>
      </c>
      <c r="I186" s="91">
        <f>COUNTIF($A$34:$G$34,"57")</f>
        <v>0</v>
      </c>
      <c r="J186" s="91">
        <f>COUNTIF($A$37:$G$37,"57")</f>
        <v>0</v>
      </c>
      <c r="K186" s="91">
        <f>COUNTIF($A$40:$G$40,"57")</f>
        <v>0</v>
      </c>
      <c r="L186" s="91">
        <f>COUNTIF($A$43:$G$43,"57")</f>
        <v>0</v>
      </c>
      <c r="M186" s="91">
        <f>COUNTIF($A$46:$G$46,"57")</f>
        <v>0</v>
      </c>
      <c r="N186" s="91">
        <f>COUNTIF($A$49:$G$49,"57")</f>
        <v>0</v>
      </c>
      <c r="O186" s="204">
        <f>SUM(A186:N186)</f>
        <v>0</v>
      </c>
      <c r="P186" s="206">
        <f>O186/90</f>
        <v>0</v>
      </c>
      <c r="Q186" s="86"/>
    </row>
    <row r="187" spans="1:17" ht="25.5">
      <c r="A187" s="91" t="s">
        <v>210</v>
      </c>
      <c r="B187" s="86"/>
      <c r="C187" s="86"/>
      <c r="D187" s="86"/>
      <c r="E187" s="86"/>
      <c r="F187" s="86"/>
      <c r="G187" s="86"/>
      <c r="H187" s="86"/>
      <c r="I187" s="86"/>
      <c r="J187" s="86"/>
      <c r="K187" s="86"/>
      <c r="L187" s="86"/>
      <c r="M187" s="86"/>
      <c r="N187" s="86"/>
      <c r="O187" s="205" t="s">
        <v>225</v>
      </c>
      <c r="P187" s="205">
        <v>58</v>
      </c>
      <c r="Q187" s="86"/>
    </row>
    <row r="188" spans="1:17">
      <c r="A188" s="208">
        <f>COUNTIF($A$10:$G$10,"58")</f>
        <v>0</v>
      </c>
      <c r="B188" s="91">
        <f>COUNTIF($A$13:$G$13,"58")</f>
        <v>0</v>
      </c>
      <c r="C188" s="91">
        <f>COUNTIF($A$16:$G$16,"58")</f>
        <v>0</v>
      </c>
      <c r="D188" s="91">
        <f>COUNTIF($A$19:$G$19,"58")</f>
        <v>0</v>
      </c>
      <c r="E188" s="91">
        <f>COUNTIF($A$22:$G$22,"58")</f>
        <v>0</v>
      </c>
      <c r="F188" s="91">
        <f>COUNTIF($A$25:$G$25,"58")</f>
        <v>0</v>
      </c>
      <c r="G188" s="91">
        <f>COUNTIF($A$28:$G$28,"58")</f>
        <v>0</v>
      </c>
      <c r="H188" s="91">
        <f>COUNTIF($A$31:$G$31,"58")</f>
        <v>0</v>
      </c>
      <c r="I188" s="91">
        <f>COUNTIF($A$34:$G$34,"58")</f>
        <v>0</v>
      </c>
      <c r="J188" s="91">
        <f>COUNTIF($A$37:$G$37,"58")</f>
        <v>0</v>
      </c>
      <c r="K188" s="91">
        <f>COUNTIF($A$40:$G$40,"58")</f>
        <v>0</v>
      </c>
      <c r="L188" s="91">
        <f>COUNTIF($A$43:$G$43,"58")</f>
        <v>0</v>
      </c>
      <c r="M188" s="91">
        <f>COUNTIF($A$46:$G$46,"58")</f>
        <v>0</v>
      </c>
      <c r="N188" s="91">
        <f>COUNTIF($A$49:$G$49,"58")</f>
        <v>0</v>
      </c>
      <c r="O188" s="204">
        <f>SUM(A188:N188)</f>
        <v>0</v>
      </c>
      <c r="P188" s="206">
        <f>O188/90</f>
        <v>0</v>
      </c>
      <c r="Q188" s="86"/>
    </row>
    <row r="189" spans="1:17" ht="25.5">
      <c r="A189" s="91" t="s">
        <v>211</v>
      </c>
      <c r="B189" s="86"/>
      <c r="C189" s="86"/>
      <c r="D189" s="86"/>
      <c r="E189" s="86"/>
      <c r="F189" s="86"/>
      <c r="G189" s="86"/>
      <c r="H189" s="86"/>
      <c r="I189" s="86"/>
      <c r="J189" s="86"/>
      <c r="K189" s="86"/>
      <c r="L189" s="86"/>
      <c r="M189" s="86"/>
      <c r="N189" s="86"/>
      <c r="O189" s="205" t="s">
        <v>226</v>
      </c>
      <c r="P189" s="205">
        <v>59</v>
      </c>
      <c r="Q189" s="86"/>
    </row>
    <row r="190" spans="1:17">
      <c r="A190" s="208">
        <f>COUNTIF($A$10:$G$10,"59")</f>
        <v>0</v>
      </c>
      <c r="B190" s="91">
        <f>COUNTIF($A$13:$G$13,"59")</f>
        <v>0</v>
      </c>
      <c r="C190" s="91">
        <f>COUNTIF($A$16:$G$16,"59")</f>
        <v>0</v>
      </c>
      <c r="D190" s="91">
        <f>COUNTIF($A$19:$G$19,"59")</f>
        <v>0</v>
      </c>
      <c r="E190" s="91">
        <f>COUNTIF($A$22:$G$22,"59")</f>
        <v>0</v>
      </c>
      <c r="F190" s="91">
        <f>COUNTIF($A$25:$G$25,"59")</f>
        <v>0</v>
      </c>
      <c r="G190" s="91">
        <f>COUNTIF($A$28:$G$28,"59")</f>
        <v>0</v>
      </c>
      <c r="H190" s="91">
        <f>COUNTIF($A$31:$G$31,"59")</f>
        <v>0</v>
      </c>
      <c r="I190" s="91">
        <f>COUNTIF($A$34:$G$34,"59")</f>
        <v>0</v>
      </c>
      <c r="J190" s="91">
        <f>COUNTIF($A$37:$G$37,"59")</f>
        <v>0</v>
      </c>
      <c r="K190" s="91">
        <f>COUNTIF($A$40:$G$40,"59")</f>
        <v>0</v>
      </c>
      <c r="L190" s="91">
        <f>COUNTIF($A$43:$G$43,"59")</f>
        <v>0</v>
      </c>
      <c r="M190" s="91">
        <f>COUNTIF($A$46:$G$46,"59")</f>
        <v>0</v>
      </c>
      <c r="N190" s="91">
        <f>COUNTIF($A$49:$G$49,"59")</f>
        <v>0</v>
      </c>
      <c r="O190" s="204">
        <f>SUM(A190:N190)</f>
        <v>0</v>
      </c>
      <c r="P190" s="206">
        <f>O190/90</f>
        <v>0</v>
      </c>
      <c r="Q190" s="86"/>
    </row>
    <row r="191" spans="1:17" ht="25.5">
      <c r="A191" s="91" t="s">
        <v>212</v>
      </c>
      <c r="B191" s="86"/>
      <c r="C191" s="86"/>
      <c r="D191" s="86"/>
      <c r="E191" s="86"/>
      <c r="F191" s="86"/>
      <c r="G191" s="86"/>
      <c r="H191" s="86"/>
      <c r="I191" s="86"/>
      <c r="J191" s="86"/>
      <c r="K191" s="86"/>
      <c r="L191" s="86"/>
      <c r="M191" s="86"/>
      <c r="N191" s="86"/>
      <c r="O191" s="205" t="s">
        <v>227</v>
      </c>
      <c r="P191" s="205">
        <v>60</v>
      </c>
      <c r="Q191" s="86"/>
    </row>
    <row r="192" spans="1:17">
      <c r="A192" s="208">
        <f>COUNTIF($A$10:$G$10,"60")</f>
        <v>0</v>
      </c>
      <c r="B192" s="91">
        <f>COUNTIF($A$13:$G$13,"60")</f>
        <v>0</v>
      </c>
      <c r="C192" s="91">
        <f>COUNTIF($A$16:$G$16,"60")</f>
        <v>0</v>
      </c>
      <c r="D192" s="91">
        <f>COUNTIF($A$19:$G$19,"60")</f>
        <v>0</v>
      </c>
      <c r="E192" s="91">
        <f>COUNTIF($A$22:$G$22,"60")</f>
        <v>0</v>
      </c>
      <c r="F192" s="91">
        <f>COUNTIF($A$25:$G$25,"60")</f>
        <v>0</v>
      </c>
      <c r="G192" s="91">
        <f>COUNTIF($A$28:$G$28,"60")</f>
        <v>0</v>
      </c>
      <c r="H192" s="91">
        <f>COUNTIF($A$31:$G$31,"60")</f>
        <v>0</v>
      </c>
      <c r="I192" s="91">
        <f>COUNTIF($A$34:$G$34,"60")</f>
        <v>0</v>
      </c>
      <c r="J192" s="91">
        <f>COUNTIF($A$37:$G$37,"60")</f>
        <v>0</v>
      </c>
      <c r="K192" s="91">
        <f>COUNTIF($A$40:$G$40,"60")</f>
        <v>0</v>
      </c>
      <c r="L192" s="91">
        <f>COUNTIF($A$43:$G$43,"60")</f>
        <v>0</v>
      </c>
      <c r="M192" s="91">
        <f>COUNTIF($A$46:$G$46,"60")</f>
        <v>0</v>
      </c>
      <c r="N192" s="91">
        <f>COUNTIF($A$49:$G$49,"60")</f>
        <v>0</v>
      </c>
      <c r="O192" s="204">
        <f>SUM(A192:N192)</f>
        <v>0</v>
      </c>
      <c r="P192" s="206">
        <f>O192/90</f>
        <v>0</v>
      </c>
      <c r="Q192" s="86"/>
    </row>
    <row r="195" spans="1:16" ht="15">
      <c r="J195" s="1"/>
      <c r="K195" s="1"/>
      <c r="L195" s="68"/>
      <c r="M195" s="1"/>
      <c r="N195" s="1"/>
      <c r="O195" s="1"/>
      <c r="P195" s="66"/>
    </row>
    <row r="196" spans="1:16" ht="15">
      <c r="J196" s="69"/>
      <c r="K196" s="69"/>
      <c r="L196" s="69"/>
      <c r="M196" s="70"/>
      <c r="N196" s="13"/>
      <c r="O196" s="13"/>
      <c r="P196" s="66"/>
    </row>
    <row r="197" spans="1:16" ht="15">
      <c r="J197" s="69"/>
      <c r="K197" s="69"/>
      <c r="L197" s="69"/>
      <c r="M197" s="70"/>
      <c r="N197" s="13"/>
      <c r="O197" s="13"/>
      <c r="P197" s="66"/>
    </row>
    <row r="198" spans="1:16">
      <c r="J198" s="16"/>
      <c r="K198" s="16"/>
      <c r="L198" s="16"/>
      <c r="M198" s="16"/>
      <c r="N198" s="16"/>
      <c r="O198" s="16"/>
      <c r="P198" s="66"/>
    </row>
    <row r="199" spans="1:16">
      <c r="J199" s="67"/>
      <c r="K199" s="67"/>
      <c r="L199" s="67"/>
      <c r="M199" s="67"/>
      <c r="N199" s="67"/>
      <c r="O199" s="67"/>
      <c r="P199" s="66"/>
    </row>
    <row r="200" spans="1:16">
      <c r="A200" s="86" t="s">
        <v>157</v>
      </c>
      <c r="B200" s="86"/>
      <c r="C200" s="86"/>
      <c r="D200" s="86"/>
      <c r="E200" s="86"/>
      <c r="F200" s="86"/>
      <c r="G200" s="86"/>
      <c r="H200" s="86"/>
      <c r="J200" s="67"/>
      <c r="K200" s="67"/>
      <c r="L200" s="67"/>
      <c r="M200" s="67"/>
      <c r="N200" s="67"/>
      <c r="O200" s="67"/>
      <c r="P200" s="66"/>
    </row>
    <row r="201" spans="1:16">
      <c r="A201" s="209">
        <f ca="1">WEEKDAY(C4)</f>
        <v>2</v>
      </c>
      <c r="B201" s="86"/>
      <c r="C201" s="86"/>
      <c r="D201" s="86"/>
      <c r="E201" s="86"/>
      <c r="F201" s="86"/>
      <c r="G201" s="86"/>
      <c r="H201" s="86"/>
      <c r="J201" s="16"/>
      <c r="K201" s="16"/>
      <c r="L201" s="66"/>
      <c r="M201" s="16"/>
      <c r="N201" s="16"/>
      <c r="O201" s="67"/>
      <c r="P201" s="66"/>
    </row>
    <row r="202" spans="1:16">
      <c r="A202" s="86" t="s">
        <v>158</v>
      </c>
      <c r="B202" s="86"/>
      <c r="C202" s="86"/>
      <c r="D202" s="86"/>
      <c r="E202" s="86"/>
      <c r="F202" s="86"/>
      <c r="G202" s="86"/>
      <c r="H202" s="86"/>
      <c r="J202" s="67"/>
      <c r="K202" s="66"/>
      <c r="L202" s="66"/>
      <c r="M202" s="67"/>
      <c r="N202" s="67"/>
      <c r="O202" s="67"/>
      <c r="P202" s="66"/>
    </row>
    <row r="203" spans="1:16">
      <c r="A203" s="210" t="str">
        <f ca="1">IF(A201=1, "6", IF(A201=2, "5", IF(A201=3,"4", IF(A201=4,"3",IF(A201=5,"2", IF(A201=6,"1", IF(A201=7,"0")))))))</f>
        <v>5</v>
      </c>
      <c r="B203" s="86"/>
      <c r="C203" s="86"/>
      <c r="D203" s="86"/>
      <c r="E203" s="86"/>
      <c r="F203" s="86"/>
      <c r="G203" s="86"/>
      <c r="H203" s="86"/>
      <c r="J203" s="67"/>
      <c r="K203" s="66"/>
      <c r="L203" s="66"/>
      <c r="M203" s="67"/>
      <c r="N203" s="67"/>
      <c r="O203" s="67"/>
      <c r="P203" s="66"/>
    </row>
    <row r="204" spans="1:16">
      <c r="A204" s="86"/>
      <c r="B204" s="86"/>
      <c r="C204" s="86"/>
      <c r="D204" s="86"/>
      <c r="E204" s="86"/>
      <c r="F204" s="86"/>
      <c r="G204" s="86"/>
      <c r="H204" s="86"/>
      <c r="J204" s="67"/>
      <c r="K204" s="16"/>
      <c r="L204" s="66"/>
      <c r="M204" s="16"/>
      <c r="N204" s="67"/>
      <c r="O204" s="67"/>
      <c r="P204" s="66"/>
    </row>
    <row r="205" spans="1:16" ht="15">
      <c r="J205" s="14"/>
      <c r="K205" s="14"/>
      <c r="L205" s="14"/>
      <c r="M205" s="14"/>
      <c r="N205" s="14"/>
      <c r="O205" s="14"/>
      <c r="P205" s="66"/>
    </row>
    <row r="206" spans="1:16" ht="15">
      <c r="J206" s="14"/>
      <c r="K206" s="14"/>
      <c r="L206" s="14"/>
      <c r="M206" s="14"/>
      <c r="N206" s="14"/>
      <c r="O206" s="14"/>
      <c r="P206" s="66"/>
    </row>
    <row r="207" spans="1:16">
      <c r="J207" s="16"/>
      <c r="K207" s="67"/>
      <c r="L207" s="16"/>
      <c r="M207" s="16"/>
      <c r="N207" s="16"/>
      <c r="O207" s="16"/>
      <c r="P207" s="66"/>
    </row>
    <row r="208" spans="1:16">
      <c r="J208" s="67"/>
      <c r="K208" s="67"/>
      <c r="L208" s="67"/>
      <c r="M208" s="66"/>
      <c r="N208" s="66"/>
      <c r="O208" s="67"/>
      <c r="P208" s="66"/>
    </row>
    <row r="209" spans="10:16">
      <c r="J209" s="67"/>
      <c r="K209" s="67"/>
      <c r="L209" s="67"/>
      <c r="M209" s="66"/>
      <c r="N209" s="66"/>
      <c r="O209" s="67"/>
      <c r="P209" s="66"/>
    </row>
    <row r="210" spans="10:16">
      <c r="J210" s="66"/>
      <c r="K210" s="67"/>
      <c r="L210" s="16"/>
      <c r="M210" s="16"/>
      <c r="N210" s="16"/>
      <c r="O210" s="16"/>
      <c r="P210" s="66"/>
    </row>
    <row r="211" spans="10:16">
      <c r="J211" s="66"/>
      <c r="K211" s="66"/>
      <c r="L211" s="66"/>
      <c r="M211" s="66"/>
      <c r="N211" s="67"/>
      <c r="O211" s="66"/>
      <c r="P211" s="66"/>
    </row>
    <row r="212" spans="10:16">
      <c r="J212" s="66"/>
      <c r="K212" s="66"/>
      <c r="L212" s="66"/>
      <c r="M212" s="66"/>
      <c r="N212" s="67"/>
      <c r="O212" s="66"/>
      <c r="P212" s="66"/>
    </row>
    <row r="213" spans="10:16">
      <c r="J213" s="66"/>
      <c r="K213" s="66"/>
      <c r="L213" s="16"/>
      <c r="M213" s="66"/>
      <c r="N213" s="16"/>
      <c r="O213" s="16"/>
      <c r="P213" s="66"/>
    </row>
    <row r="214" spans="10:16">
      <c r="J214" s="66"/>
      <c r="K214" s="66"/>
      <c r="L214" s="16"/>
      <c r="M214" s="66"/>
      <c r="N214" s="16"/>
      <c r="O214" s="16"/>
      <c r="P214" s="66"/>
    </row>
    <row r="215" spans="10:16">
      <c r="J215" s="66"/>
      <c r="K215" s="66"/>
      <c r="L215" s="16"/>
      <c r="M215" s="66"/>
      <c r="N215" s="16"/>
      <c r="O215" s="16"/>
      <c r="P215" s="66"/>
    </row>
    <row r="216" spans="10:16">
      <c r="J216" s="66"/>
      <c r="K216" s="66"/>
      <c r="L216" s="16"/>
      <c r="M216" s="66"/>
      <c r="N216" s="16"/>
      <c r="O216" s="16"/>
      <c r="P216" s="66"/>
    </row>
    <row r="217" spans="10:16">
      <c r="J217" s="66"/>
      <c r="K217" s="66"/>
      <c r="L217" s="16"/>
      <c r="M217" s="66"/>
      <c r="N217" s="16"/>
      <c r="O217" s="16"/>
      <c r="P217" s="66"/>
    </row>
    <row r="218" spans="10:16">
      <c r="J218" s="66"/>
      <c r="K218" s="66"/>
      <c r="L218" s="16"/>
      <c r="M218" s="66"/>
      <c r="N218" s="16"/>
      <c r="O218" s="16"/>
      <c r="P218" s="66"/>
    </row>
    <row r="219" spans="10:16">
      <c r="J219" s="66"/>
      <c r="K219" s="66"/>
      <c r="L219" s="66"/>
      <c r="M219" s="66"/>
      <c r="N219" s="66"/>
      <c r="O219" s="66"/>
      <c r="P219" s="66"/>
    </row>
    <row r="220" spans="10:16">
      <c r="J220" s="66"/>
      <c r="K220" s="66"/>
      <c r="L220" s="66"/>
      <c r="M220" s="66"/>
      <c r="N220" s="66"/>
      <c r="O220" s="66"/>
      <c r="P220" s="66"/>
    </row>
    <row r="221" spans="10:16">
      <c r="J221" s="66"/>
      <c r="K221" s="66"/>
      <c r="L221" s="66"/>
      <c r="M221" s="66"/>
      <c r="N221" s="66"/>
      <c r="O221" s="66"/>
      <c r="P221" s="66"/>
    </row>
    <row r="222" spans="10:16" ht="15">
      <c r="J222" s="1"/>
      <c r="K222" s="1"/>
      <c r="L222" s="68"/>
      <c r="M222" s="1"/>
      <c r="N222" s="1"/>
      <c r="O222" s="1"/>
      <c r="P222" s="66"/>
    </row>
    <row r="223" spans="10:16" ht="15">
      <c r="J223" s="69"/>
      <c r="K223" s="69"/>
      <c r="L223" s="69"/>
      <c r="M223" s="70"/>
      <c r="N223" s="13"/>
      <c r="O223" s="13"/>
      <c r="P223" s="66"/>
    </row>
    <row r="224" spans="10:16">
      <c r="J224" s="66"/>
      <c r="K224" s="66"/>
      <c r="L224" s="66"/>
      <c r="M224" s="66"/>
      <c r="N224" s="66"/>
      <c r="O224" s="66"/>
      <c r="P224" s="66"/>
    </row>
    <row r="225" spans="10:16">
      <c r="J225" s="16"/>
      <c r="K225" s="16"/>
      <c r="L225" s="16"/>
      <c r="M225" s="16"/>
      <c r="N225" s="16"/>
      <c r="O225" s="16"/>
      <c r="P225" s="66"/>
    </row>
    <row r="226" spans="10:16" ht="15">
      <c r="J226" s="69"/>
      <c r="K226" s="69"/>
      <c r="L226" s="69"/>
      <c r="M226" s="70"/>
      <c r="N226" s="13"/>
      <c r="O226" s="13"/>
      <c r="P226" s="66"/>
    </row>
    <row r="227" spans="10:16">
      <c r="J227" s="66"/>
      <c r="K227" s="66"/>
      <c r="L227" s="66"/>
      <c r="M227" s="66"/>
      <c r="N227" s="66"/>
      <c r="O227" s="66"/>
      <c r="P227" s="66"/>
    </row>
    <row r="228" spans="10:16">
      <c r="J228" s="16"/>
      <c r="K228" s="16"/>
      <c r="L228" s="16"/>
      <c r="M228" s="67"/>
      <c r="N228" s="16"/>
      <c r="O228" s="67"/>
      <c r="P228" s="66"/>
    </row>
    <row r="229" spans="10:16">
      <c r="J229" s="67"/>
      <c r="K229" s="67"/>
      <c r="L229" s="67"/>
      <c r="M229" s="67"/>
      <c r="N229" s="67"/>
      <c r="O229" s="67"/>
      <c r="P229" s="66"/>
    </row>
    <row r="230" spans="10:16">
      <c r="J230" s="66"/>
      <c r="K230" s="66"/>
      <c r="L230" s="66"/>
      <c r="M230" s="66"/>
      <c r="N230" s="66"/>
      <c r="O230" s="67"/>
      <c r="P230" s="66"/>
    </row>
    <row r="231" spans="10:16">
      <c r="J231" s="67"/>
      <c r="K231" s="16"/>
      <c r="L231" s="16"/>
      <c r="M231" s="67"/>
      <c r="N231" s="67"/>
      <c r="O231" s="67"/>
      <c r="P231" s="66"/>
    </row>
    <row r="232" spans="10:16">
      <c r="J232" s="67"/>
      <c r="K232" s="67"/>
      <c r="L232" s="67"/>
      <c r="M232" s="67"/>
      <c r="N232" s="67"/>
      <c r="O232" s="67"/>
      <c r="P232" s="66"/>
    </row>
    <row r="233" spans="10:16">
      <c r="J233" s="67"/>
      <c r="K233" s="66"/>
      <c r="L233" s="66"/>
      <c r="M233" s="67"/>
      <c r="N233" s="67"/>
      <c r="O233" s="67"/>
      <c r="P233" s="66"/>
    </row>
    <row r="234" spans="10:16" ht="15">
      <c r="J234" s="14"/>
      <c r="K234" s="14"/>
      <c r="L234" s="14"/>
      <c r="M234" s="14"/>
      <c r="N234" s="14"/>
      <c r="O234" s="14"/>
      <c r="P234" s="66"/>
    </row>
    <row r="235" spans="10:16" ht="15">
      <c r="J235" s="14"/>
      <c r="K235" s="14"/>
      <c r="L235" s="14"/>
      <c r="M235" s="14"/>
      <c r="N235" s="14"/>
      <c r="O235" s="14"/>
      <c r="P235" s="66"/>
    </row>
    <row r="236" spans="10:16">
      <c r="J236" s="66"/>
      <c r="K236" s="66"/>
      <c r="L236" s="66"/>
      <c r="M236" s="66"/>
      <c r="N236" s="66"/>
      <c r="O236" s="66"/>
      <c r="P236" s="66"/>
    </row>
    <row r="237" spans="10:16">
      <c r="J237" s="16"/>
      <c r="K237" s="67"/>
      <c r="L237" s="16"/>
      <c r="M237" s="16"/>
      <c r="N237" s="16"/>
      <c r="O237" s="16"/>
      <c r="P237" s="66"/>
    </row>
    <row r="238" spans="10:16">
      <c r="J238" s="67"/>
      <c r="K238" s="67"/>
      <c r="L238" s="66"/>
      <c r="M238" s="66"/>
      <c r="N238" s="66"/>
      <c r="O238" s="66"/>
      <c r="P238" s="66"/>
    </row>
    <row r="239" spans="10:16">
      <c r="J239" s="67"/>
      <c r="K239" s="67"/>
      <c r="L239" s="66"/>
      <c r="M239" s="66"/>
      <c r="N239" s="66"/>
      <c r="O239" s="66"/>
      <c r="P239" s="66"/>
    </row>
    <row r="240" spans="10:16">
      <c r="J240" s="66"/>
      <c r="K240" s="66"/>
      <c r="L240" s="16"/>
      <c r="M240" s="16"/>
      <c r="N240" s="16"/>
      <c r="O240" s="16"/>
      <c r="P240" s="66"/>
    </row>
    <row r="241" spans="10:16">
      <c r="J241" s="66"/>
      <c r="K241" s="66"/>
      <c r="L241" s="66"/>
      <c r="M241" s="66"/>
      <c r="N241" s="66"/>
      <c r="O241" s="66"/>
      <c r="P241" s="66"/>
    </row>
    <row r="242" spans="10:16">
      <c r="J242" s="66"/>
      <c r="K242" s="66"/>
      <c r="L242" s="66"/>
      <c r="M242" s="66"/>
      <c r="N242" s="66"/>
      <c r="O242" s="66"/>
      <c r="P242" s="66"/>
    </row>
    <row r="243" spans="10:16">
      <c r="J243" s="66"/>
      <c r="K243" s="66"/>
      <c r="L243" s="66"/>
      <c r="M243" s="16"/>
      <c r="N243" s="16"/>
      <c r="O243" s="16"/>
      <c r="P243" s="66"/>
    </row>
  </sheetData>
  <sheetProtection selectLockedCells="1"/>
  <mergeCells count="3">
    <mergeCell ref="A6:G6"/>
    <mergeCell ref="H8:J8"/>
    <mergeCell ref="A2:H2"/>
  </mergeCells>
  <conditionalFormatting sqref="J51:L51 T34:V34 T37:V37 T40:V40 T43:V43 T46:V46 T49:V49 T10:V10 T13 T19 T16:V16 U12:V14 U18:V20 T22:V22 T25:V25 T28:V28 T31:V31">
    <cfRule type="cellIs" dxfId="2" priority="36" stopIfTrue="1" operator="equal">
      <formula>99</formula>
    </cfRule>
  </conditionalFormatting>
  <dataValidations count="4">
    <dataValidation type="list" allowBlank="1" showInputMessage="1" showErrorMessage="1" sqref="B4">
      <formula1>"Male,Female"</formula1>
    </dataValidation>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0">
      <formula1>"0,1,2,3,4,5,6,7,8,9,10,11,12,13,14,15,16,17,18,19,20,21,22,23,24,25,26,27,28,29,30,31,32,33,34,35,36,37,38,39,40,41,42,43,44,45,46,47,48,49,50,51,52,53,54,55,56,57,58,59,60"</formula1>
    </dataValidation>
    <dataValidation type="list" showInputMessage="1" showErrorMessage="1" sqref="A2">
      <formula1>$X$2:$X$3</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B10:G10 A49:G49 A46:G46 A43:G43 A40:G40 A37:G37 A34:G34 A31:G31 A28:G28 A25:G25 A22:G22 A19:G19 A16:G16 A13:G13">
      <formula1>"0,1,2,3,4,5,6,7,8,9,10,11,12,13,14,15,16,17,18,19,20,21,22,23,24,25,26,27,28,29,30,31,32,33,34,35,36,37,38,39,40,41,42,43,44,45,46,47,48,49,50,51,52,53,54,55,56,57,58,59,60"</formula1>
    </dataValidation>
  </dataValidations>
  <pageMargins left="0.7" right="0.7" top="0.75" bottom="0.75" header="0.3" footer="0.3"/>
  <pageSetup scale="70" orientation="portrait"/>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4"/>
  <sheetViews>
    <sheetView showGridLines="0" workbookViewId="0">
      <selection activeCell="D2" sqref="D2"/>
    </sheetView>
  </sheetViews>
  <sheetFormatPr defaultColWidth="8.75" defaultRowHeight="12.75"/>
  <cols>
    <col min="1" max="1" width="43" customWidth="1"/>
    <col min="2" max="2" width="13.375" customWidth="1"/>
    <col min="3" max="3" width="38" customWidth="1"/>
    <col min="4" max="4" width="20.375" customWidth="1"/>
    <col min="5" max="5" width="15.625" bestFit="1" customWidth="1"/>
  </cols>
  <sheetData>
    <row r="1" spans="1:5">
      <c r="A1" s="102" t="s">
        <v>155</v>
      </c>
      <c r="B1" s="103">
        <f ca="1">'90'!H6</f>
        <v>42339</v>
      </c>
      <c r="D1" s="20"/>
      <c r="E1" s="20"/>
    </row>
    <row r="2" spans="1:5" ht="15.75" thickBot="1">
      <c r="A2" s="231" t="s">
        <v>167</v>
      </c>
      <c r="B2" s="231"/>
      <c r="C2" s="231"/>
      <c r="D2" s="20"/>
      <c r="E2" s="20"/>
    </row>
    <row r="3" spans="1:5" ht="13.5" thickBot="1">
      <c r="A3" s="238" t="s">
        <v>168</v>
      </c>
      <c r="B3" s="239"/>
      <c r="C3" s="163" t="str">
        <f>'90'!A2</f>
        <v xml:space="preserve">CANNABIS: Marijuana, Hashish, Hash oil </v>
      </c>
      <c r="D3" s="20"/>
      <c r="E3" s="20"/>
    </row>
    <row r="4" spans="1:5">
      <c r="D4" s="20"/>
      <c r="E4" s="20"/>
    </row>
    <row r="5" spans="1:5" ht="15">
      <c r="A5" s="232" t="s">
        <v>170</v>
      </c>
      <c r="B5" s="233"/>
      <c r="C5" s="39">
        <f>SUM('90'!S10:S49)</f>
        <v>0</v>
      </c>
      <c r="D5" s="20"/>
      <c r="E5" s="20"/>
    </row>
    <row r="6" spans="1:5">
      <c r="A6" s="2"/>
      <c r="B6" s="2"/>
      <c r="C6" s="3"/>
      <c r="D6" s="20"/>
      <c r="E6" s="20"/>
    </row>
    <row r="7" spans="1:5" ht="15">
      <c r="A7" s="234" t="s">
        <v>180</v>
      </c>
      <c r="B7" s="235"/>
      <c r="C7" s="39">
        <f>SUM('90'!V10:V49)</f>
        <v>0</v>
      </c>
      <c r="D7" s="20"/>
      <c r="E7" s="20"/>
    </row>
    <row r="8" spans="1:5">
      <c r="A8" s="2"/>
      <c r="B8" s="2"/>
      <c r="C8" s="3"/>
      <c r="D8" s="20"/>
      <c r="E8" s="20"/>
    </row>
    <row r="9" spans="1:5" ht="15">
      <c r="A9" s="236" t="s">
        <v>172</v>
      </c>
      <c r="B9" s="237"/>
      <c r="C9" s="40">
        <f>C7/90</f>
        <v>0</v>
      </c>
      <c r="D9" s="20"/>
      <c r="E9" s="20"/>
    </row>
    <row r="10" spans="1:5">
      <c r="A10" s="2"/>
      <c r="B10" s="2"/>
      <c r="C10" s="3"/>
      <c r="D10" s="20"/>
      <c r="E10" s="20"/>
    </row>
    <row r="11" spans="1:5" ht="15">
      <c r="A11" s="232" t="s">
        <v>173</v>
      </c>
      <c r="B11" s="233"/>
      <c r="C11" s="41" t="e">
        <f>C5/C7</f>
        <v>#DIV/0!</v>
      </c>
      <c r="D11" s="20"/>
      <c r="E11" s="20"/>
    </row>
    <row r="12" spans="1:5">
      <c r="A12" s="2"/>
      <c r="B12" s="2"/>
      <c r="C12" s="3"/>
      <c r="D12" s="20"/>
      <c r="E12" s="20"/>
    </row>
    <row r="13" spans="1:5" ht="15">
      <c r="A13" s="232" t="s">
        <v>174</v>
      </c>
      <c r="B13" s="233"/>
      <c r="C13" s="166">
        <f>C5/90</f>
        <v>0</v>
      </c>
      <c r="D13" s="20"/>
      <c r="E13" s="20"/>
    </row>
    <row r="14" spans="1:5">
      <c r="A14" s="2"/>
      <c r="B14" s="2"/>
      <c r="C14" s="3"/>
      <c r="D14" s="20"/>
      <c r="E14" s="20"/>
    </row>
    <row r="15" spans="1:5" ht="15">
      <c r="A15" s="232" t="s">
        <v>119</v>
      </c>
      <c r="B15" s="233"/>
      <c r="C15" s="39">
        <f>SUM('90'!T10:T49)</f>
        <v>0</v>
      </c>
      <c r="D15" s="20"/>
      <c r="E15" s="20"/>
    </row>
    <row r="16" spans="1:5">
      <c r="A16" s="2"/>
      <c r="B16" s="2"/>
      <c r="C16" s="3"/>
      <c r="D16" s="20"/>
      <c r="E16" s="20"/>
    </row>
    <row r="17" spans="1:5" ht="15">
      <c r="A17" s="232" t="s">
        <v>175</v>
      </c>
      <c r="B17" s="233"/>
      <c r="C17" s="166">
        <f>C5*4</f>
        <v>0</v>
      </c>
      <c r="D17" s="21"/>
      <c r="E17" s="21"/>
    </row>
    <row r="18" spans="1:5">
      <c r="A18" s="20"/>
      <c r="B18" s="20"/>
      <c r="C18" s="20"/>
      <c r="D18" s="19"/>
      <c r="E18" s="19"/>
    </row>
    <row r="19" spans="1:5" ht="15">
      <c r="A19" s="240" t="s">
        <v>176</v>
      </c>
      <c r="B19" s="241"/>
      <c r="C19" s="42">
        <f>MAX('90'!A10:G10,'90'!A13:G13,'90'!A16:G16,'90'!A19:G19,'90'!A22:G22,'90'!A25:G25,'90'!A28:G28,'90'!A31:G31,'90'!A34:G34,'90'!A37:G37,'90'!A40:G40,'90'!A43:G43,'90'!A46:G46,'90'!A49:G49)</f>
        <v>0</v>
      </c>
      <c r="D19" s="19"/>
      <c r="E19" s="19"/>
    </row>
    <row r="20" spans="1:5">
      <c r="A20" s="21"/>
      <c r="B20" s="21"/>
      <c r="C20" s="21"/>
    </row>
    <row r="21" spans="1:5" ht="15">
      <c r="A21" s="236" t="s">
        <v>177</v>
      </c>
      <c r="B21" s="237"/>
      <c r="C21" s="168">
        <f>(C5*7)/90</f>
        <v>0</v>
      </c>
    </row>
    <row r="22" spans="1:5" ht="13.5" thickBot="1">
      <c r="A22" s="19"/>
      <c r="B22" s="19"/>
      <c r="C22" s="19"/>
    </row>
    <row r="23" spans="1:5" ht="38.25">
      <c r="A23" s="51" t="s">
        <v>71</v>
      </c>
      <c r="B23" s="165" t="s">
        <v>178</v>
      </c>
      <c r="C23" s="20"/>
    </row>
    <row r="24" spans="1:5">
      <c r="A24" s="52" t="s">
        <v>67</v>
      </c>
      <c r="B24" s="53">
        <f>SUM('90'!A10,'90'!A13,'90'!A16,'90'!A19,'90'!A22,'90'!A25,'90'!A28,'90'!A31,'90'!A34,'90'!A37,'90'!A40,'90'!A43,'90'!A46,'90'!A49)</f>
        <v>0</v>
      </c>
      <c r="C24" s="20"/>
    </row>
    <row r="25" spans="1:5">
      <c r="A25" s="52" t="s">
        <v>104</v>
      </c>
      <c r="B25" s="53">
        <f>SUM('90'!B10,'90'!B13,'90'!B16,'90'!B19,'90'!B22,'90'!B25,'90'!B28,'90'!B31,'90'!B34,'90'!B37,'90'!B40,'90'!B43,'90'!B46,'90'!B49)</f>
        <v>0</v>
      </c>
      <c r="C25" s="20"/>
    </row>
    <row r="26" spans="1:5">
      <c r="A26" s="52" t="s">
        <v>105</v>
      </c>
      <c r="B26" s="53">
        <f>SUM('90'!C10,'90'!C13,'90'!C16,'90'!C19,'90'!C22,'90'!C25,'90'!C28,'90'!C31,'90'!C34,'90'!C37,'90'!C40,'90'!C43,'90'!C46,'90'!C49)</f>
        <v>0</v>
      </c>
      <c r="C26" s="20"/>
    </row>
    <row r="27" spans="1:5">
      <c r="A27" s="52" t="s">
        <v>106</v>
      </c>
      <c r="B27" s="53">
        <f>SUM('90'!D10,'90'!D13,'90'!D16,'90'!D19,'90'!D22,'90'!D25,'90'!D28,'90'!D31,'90'!D34,'90'!D37,'90'!D40,'90'!D43,'90'!D46,'90'!D49)</f>
        <v>0</v>
      </c>
      <c r="C27" s="20"/>
    </row>
    <row r="28" spans="1:5">
      <c r="A28" s="52" t="s">
        <v>107</v>
      </c>
      <c r="B28" s="53">
        <f>SUM('90'!E10,'90'!E13,'90'!E16,'90'!E19,'90'!E22,'90'!E25,'90'!E28,'90'!E31,'90'!E34,'90'!E37,'90'!E40,'90'!E43,'90'!E46,'90'!E49)</f>
        <v>0</v>
      </c>
      <c r="C28" s="20"/>
    </row>
    <row r="29" spans="1:5">
      <c r="A29" s="52" t="s">
        <v>108</v>
      </c>
      <c r="B29" s="53">
        <f>SUM('90'!F10,'90'!F13,'90'!F16,'90'!F19,'90'!F22,'90'!F25,'90'!F28,'90'!F31,'90'!F34,'90'!F37,'90'!F40,'90'!F43,'90'!F46,'90'!F49)</f>
        <v>0</v>
      </c>
      <c r="C29" s="20"/>
      <c r="D29" s="20"/>
      <c r="E29" s="20"/>
    </row>
    <row r="30" spans="1:5" ht="13.5" thickBot="1">
      <c r="A30" s="54" t="s">
        <v>109</v>
      </c>
      <c r="B30" s="55">
        <f>SUM('90'!G10,'90'!G13,'90'!G16,'90'!G19,'90'!G22,'90'!G25,'90'!G28,'90'!G31,'90'!G34,'90'!G37,'90'!G40,'90'!G43,'90'!G46,'90'!G49)</f>
        <v>0</v>
      </c>
      <c r="C30" s="20"/>
      <c r="D30" s="20"/>
      <c r="E30" s="20"/>
    </row>
    <row r="31" spans="1:5">
      <c r="A31" s="20"/>
      <c r="B31" s="20"/>
      <c r="C31" s="20"/>
      <c r="D31" s="20"/>
      <c r="E31" s="20"/>
    </row>
    <row r="32" spans="1:5">
      <c r="A32" s="20"/>
      <c r="B32" s="20"/>
      <c r="C32" s="20"/>
      <c r="D32" s="20"/>
      <c r="E32" s="20"/>
    </row>
    <row r="33" spans="1:5">
      <c r="A33" s="20"/>
      <c r="B33" s="20"/>
      <c r="C33" s="20"/>
      <c r="D33" s="20"/>
      <c r="E33" s="20"/>
    </row>
    <row r="34" spans="1:5">
      <c r="A34" s="20"/>
      <c r="B34" s="20"/>
      <c r="C34" s="20"/>
      <c r="D34" s="20"/>
      <c r="E34" s="20"/>
    </row>
    <row r="35" spans="1:5">
      <c r="A35" s="20"/>
      <c r="B35" s="20"/>
      <c r="C35" s="20"/>
      <c r="D35" s="20"/>
      <c r="E35" s="20"/>
    </row>
    <row r="36" spans="1:5">
      <c r="A36" s="20"/>
      <c r="B36" s="20"/>
      <c r="C36" s="20"/>
      <c r="D36" s="20"/>
      <c r="E36" s="20"/>
    </row>
    <row r="44" spans="1:5">
      <c r="A44" s="20"/>
      <c r="B44" s="20"/>
      <c r="C44" s="20"/>
      <c r="D44" s="20"/>
      <c r="E44" s="20"/>
    </row>
  </sheetData>
  <mergeCells count="11">
    <mergeCell ref="A2:C2"/>
    <mergeCell ref="A9:B9"/>
    <mergeCell ref="A11:B11"/>
    <mergeCell ref="A13:B13"/>
    <mergeCell ref="A15:B15"/>
    <mergeCell ref="A3:B3"/>
    <mergeCell ref="A17:B17"/>
    <mergeCell ref="A19:B19"/>
    <mergeCell ref="A21:B21"/>
    <mergeCell ref="A5:B5"/>
    <mergeCell ref="A7:B7"/>
  </mergeCells>
  <pageMargins left="0.7" right="0.7" top="0.75" bottom="0.75" header="0.3" footer="0.3"/>
  <pageSetup scale="71" fitToHeight="4" orientation="portrait"/>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54"/>
  <sheetViews>
    <sheetView showGridLines="0" workbookViewId="0">
      <pane ySplit="7" topLeftCell="A8" activePane="bottomLeft" state="frozenSplit"/>
      <selection pane="bottomLeft" activeCell="J6" sqref="J6"/>
    </sheetView>
  </sheetViews>
  <sheetFormatPr defaultColWidth="8.75" defaultRowHeight="12.75"/>
  <cols>
    <col min="1" max="2" width="10.625" style="4" customWidth="1"/>
    <col min="3" max="3" width="10.875" style="4" customWidth="1"/>
    <col min="4" max="7" width="10.625" style="4" customWidth="1"/>
    <col min="8" max="8" width="25.75" style="4" customWidth="1"/>
    <col min="9" max="9" width="25.875" style="4" bestFit="1" customWidth="1"/>
    <col min="10" max="10" width="24.75" style="4" customWidth="1"/>
    <col min="11" max="11" width="20.25" style="4" customWidth="1"/>
    <col min="12" max="12" width="28.875" style="4" bestFit="1" customWidth="1"/>
    <col min="13" max="15" width="10.125" style="4" customWidth="1"/>
    <col min="16" max="18" width="8.75" style="4"/>
    <col min="19" max="19" width="16" style="4" bestFit="1" customWidth="1"/>
    <col min="20" max="20" width="24.875" style="4" bestFit="1" customWidth="1"/>
    <col min="21" max="21" width="20.875" style="4" bestFit="1" customWidth="1"/>
    <col min="22" max="22" width="27.75" style="4" bestFit="1" customWidth="1"/>
    <col min="23" max="23" width="16.125" style="4" bestFit="1" customWidth="1"/>
    <col min="24" max="16384" width="8.75" style="4"/>
  </cols>
  <sheetData>
    <row r="1" spans="1:36" customFormat="1" ht="15.75" thickBot="1">
      <c r="A1" s="155" t="s">
        <v>169</v>
      </c>
      <c r="B1" s="156"/>
      <c r="C1" s="157"/>
      <c r="D1" s="157"/>
      <c r="E1" s="158"/>
      <c r="F1" s="157"/>
      <c r="G1" s="157"/>
      <c r="H1" s="159"/>
      <c r="I1" s="4"/>
      <c r="J1" s="136" t="s">
        <v>160</v>
      </c>
      <c r="K1" s="6"/>
      <c r="L1" s="6"/>
      <c r="M1" s="6"/>
      <c r="N1" s="6"/>
      <c r="O1" s="6"/>
      <c r="P1" s="7"/>
      <c r="Q1" s="7"/>
      <c r="R1" s="7"/>
      <c r="T1" s="5"/>
      <c r="U1" s="5"/>
      <c r="V1" s="5"/>
      <c r="W1" s="5"/>
      <c r="X1" s="200" t="s">
        <v>70</v>
      </c>
      <c r="AF1" s="5"/>
      <c r="AG1" s="5"/>
      <c r="AH1" s="5"/>
      <c r="AI1" s="5"/>
      <c r="AJ1" s="5"/>
    </row>
    <row r="2" spans="1:36" customFormat="1" ht="13.5" thickBot="1">
      <c r="A2" s="228" t="s">
        <v>166</v>
      </c>
      <c r="B2" s="229"/>
      <c r="C2" s="229"/>
      <c r="D2" s="229"/>
      <c r="E2" s="229"/>
      <c r="F2" s="229"/>
      <c r="G2" s="229"/>
      <c r="H2" s="230"/>
      <c r="I2" s="4"/>
      <c r="J2" s="119">
        <f ca="1">D4+1</f>
        <v>42159</v>
      </c>
      <c r="K2" s="6"/>
      <c r="L2" s="6"/>
      <c r="M2" s="6"/>
      <c r="N2" s="6"/>
      <c r="O2" s="6"/>
      <c r="P2" s="7"/>
      <c r="Q2" s="7"/>
      <c r="R2" s="7"/>
      <c r="T2" s="5"/>
      <c r="U2" s="5"/>
      <c r="V2" s="5"/>
      <c r="W2" s="5"/>
      <c r="X2" s="200" t="s">
        <v>165</v>
      </c>
      <c r="AF2" s="5"/>
      <c r="AG2" s="5"/>
      <c r="AH2" s="5"/>
      <c r="AI2" s="5"/>
      <c r="AJ2" s="5"/>
    </row>
    <row r="3" spans="1:36" ht="32.25" customHeight="1">
      <c r="A3" s="45" t="s">
        <v>23</v>
      </c>
      <c r="B3" s="46" t="s">
        <v>102</v>
      </c>
      <c r="C3" s="47" t="s">
        <v>154</v>
      </c>
      <c r="D3" s="65" t="s">
        <v>124</v>
      </c>
      <c r="E3" s="37" t="s">
        <v>114</v>
      </c>
      <c r="F3" s="46" t="s">
        <v>143</v>
      </c>
      <c r="G3" s="49" t="s">
        <v>21</v>
      </c>
      <c r="H3" s="122" t="s">
        <v>112</v>
      </c>
      <c r="I3" s="123" t="s">
        <v>113</v>
      </c>
      <c r="J3" s="137" t="s">
        <v>161</v>
      </c>
      <c r="X3" s="220" t="s">
        <v>166</v>
      </c>
    </row>
    <row r="4" spans="1:36" ht="14.25" customHeight="1" thickBot="1">
      <c r="A4" s="111">
        <v>1</v>
      </c>
      <c r="B4" s="109" t="s">
        <v>103</v>
      </c>
      <c r="C4" s="110">
        <f ca="1">H6-1</f>
        <v>42338</v>
      </c>
      <c r="D4" s="28">
        <f ca="1">C4-180</f>
        <v>42158</v>
      </c>
      <c r="E4" s="121">
        <f ca="1">C4+A253</f>
        <v>42343</v>
      </c>
      <c r="F4" s="111"/>
      <c r="G4" s="34">
        <f>SUM(W10:W88)</f>
        <v>0</v>
      </c>
      <c r="H4" s="124">
        <f>180-G4</f>
        <v>180</v>
      </c>
      <c r="I4" s="123" t="str">
        <f>IF(H4=0,"Complete","Not Complete Yet")</f>
        <v>Not Complete Yet</v>
      </c>
      <c r="J4" s="120">
        <f ca="1">C4</f>
        <v>42338</v>
      </c>
    </row>
    <row r="5" spans="1:36" ht="6.75" customHeight="1">
      <c r="B5" s="85">
        <f>IF(B4="Male",1,2)</f>
        <v>1</v>
      </c>
    </row>
    <row r="6" spans="1:36" ht="19.5" customHeight="1" thickBot="1">
      <c r="A6" s="225" t="s">
        <v>125</v>
      </c>
      <c r="B6" s="225"/>
      <c r="C6" s="225"/>
      <c r="D6" s="225"/>
      <c r="E6" s="225"/>
      <c r="F6" s="225"/>
      <c r="G6" s="225"/>
      <c r="H6" s="143">
        <f ca="1">TODAY()</f>
        <v>42339</v>
      </c>
      <c r="I6" s="125" t="s">
        <v>162</v>
      </c>
    </row>
    <row r="7" spans="1:36" s="33" customFormat="1" ht="15.75" customHeight="1" thickBot="1">
      <c r="A7" s="139" t="s">
        <v>146</v>
      </c>
      <c r="B7" s="139" t="s">
        <v>147</v>
      </c>
      <c r="C7" s="140" t="s">
        <v>148</v>
      </c>
      <c r="D7" s="139" t="s">
        <v>149</v>
      </c>
      <c r="E7" s="140" t="s">
        <v>150</v>
      </c>
      <c r="F7" s="139" t="s">
        <v>151</v>
      </c>
      <c r="G7" s="141" t="s">
        <v>152</v>
      </c>
      <c r="H7" s="97"/>
      <c r="I7" s="38"/>
      <c r="J7" s="32"/>
    </row>
    <row r="8" spans="1:36" ht="20.25" customHeight="1">
      <c r="A8" s="127">
        <f t="shared" ref="A8:F8" ca="1" si="0">B8-1</f>
        <v>42155</v>
      </c>
      <c r="B8" s="127">
        <f t="shared" ca="1" si="0"/>
        <v>42156</v>
      </c>
      <c r="C8" s="128">
        <f t="shared" ca="1" si="0"/>
        <v>42157</v>
      </c>
      <c r="D8" s="127">
        <f t="shared" ca="1" si="0"/>
        <v>42158</v>
      </c>
      <c r="E8" s="127">
        <f t="shared" ca="1" si="0"/>
        <v>42159</v>
      </c>
      <c r="F8" s="127">
        <f t="shared" ca="1" si="0"/>
        <v>42160</v>
      </c>
      <c r="G8" s="129">
        <f ca="1">A11-1</f>
        <v>42161</v>
      </c>
      <c r="H8" s="226" t="s">
        <v>153</v>
      </c>
      <c r="I8" s="227"/>
      <c r="J8" s="227"/>
      <c r="S8" s="104" t="s">
        <v>115</v>
      </c>
      <c r="T8" s="105" t="s">
        <v>116</v>
      </c>
      <c r="U8" s="105" t="s">
        <v>117</v>
      </c>
      <c r="V8" s="105" t="s">
        <v>118</v>
      </c>
      <c r="W8" s="105" t="s">
        <v>20</v>
      </c>
      <c r="X8" s="98"/>
    </row>
    <row r="9" spans="1:36" ht="12.75" customHeight="1">
      <c r="A9" s="130"/>
      <c r="B9" s="131"/>
      <c r="C9" s="132"/>
      <c r="D9" s="131"/>
      <c r="E9" s="133"/>
      <c r="F9" s="130"/>
      <c r="G9" s="130"/>
      <c r="H9" s="94"/>
      <c r="S9" s="86"/>
      <c r="T9" s="86"/>
      <c r="U9" s="86"/>
      <c r="V9" s="86"/>
      <c r="W9" s="86"/>
      <c r="X9" s="98"/>
    </row>
    <row r="10" spans="1:36" ht="39.75" customHeight="1">
      <c r="A10" s="50"/>
      <c r="B10" s="50"/>
      <c r="C10" s="50"/>
      <c r="D10" s="50"/>
      <c r="E10" s="50"/>
      <c r="F10" s="50"/>
      <c r="G10" s="92"/>
      <c r="H10" s="94"/>
      <c r="S10" s="87">
        <f>SUM(A10:G10)</f>
        <v>0</v>
      </c>
      <c r="T10" s="87">
        <f>COUNTIF(A10:G10,"0")</f>
        <v>0</v>
      </c>
      <c r="U10" s="88">
        <f>(IF(B5=1,COUNTIF(A10:G10,"&gt;4"),COUNTIF(A10:G10,"&gt;=4")))</f>
        <v>0</v>
      </c>
      <c r="V10" s="88">
        <f>COUNTIF(A10:G10,"&gt;0")</f>
        <v>0</v>
      </c>
      <c r="W10" s="88">
        <f>T10+V10</f>
        <v>0</v>
      </c>
      <c r="X10" s="98"/>
    </row>
    <row r="11" spans="1:36" ht="20.25" customHeight="1">
      <c r="A11" s="135">
        <f t="shared" ref="A11:F11" ca="1" si="1">B11-1</f>
        <v>42162</v>
      </c>
      <c r="B11" s="135">
        <f t="shared" ca="1" si="1"/>
        <v>42163</v>
      </c>
      <c r="C11" s="135">
        <f t="shared" ca="1" si="1"/>
        <v>42164</v>
      </c>
      <c r="D11" s="135">
        <f t="shared" ca="1" si="1"/>
        <v>42165</v>
      </c>
      <c r="E11" s="135">
        <f t="shared" ca="1" si="1"/>
        <v>42166</v>
      </c>
      <c r="F11" s="135">
        <f t="shared" ca="1" si="1"/>
        <v>42167</v>
      </c>
      <c r="G11" s="145">
        <f ca="1">A14-1</f>
        <v>42168</v>
      </c>
      <c r="H11" s="93"/>
      <c r="P11" s="9"/>
      <c r="Q11" s="9"/>
      <c r="R11" s="9"/>
      <c r="S11" s="86"/>
      <c r="T11" s="86"/>
      <c r="U11" s="106"/>
      <c r="V11" s="106"/>
      <c r="W11" s="106"/>
      <c r="X11" s="98"/>
    </row>
    <row r="12" spans="1:36" ht="12.75" customHeight="1">
      <c r="A12" s="130"/>
      <c r="B12" s="131"/>
      <c r="C12" s="132"/>
      <c r="D12" s="131"/>
      <c r="E12" s="133"/>
      <c r="F12" s="130"/>
      <c r="G12" s="130"/>
      <c r="H12" s="94"/>
      <c r="S12" s="86"/>
      <c r="T12" s="86"/>
      <c r="U12" s="88"/>
      <c r="V12" s="88"/>
      <c r="W12" s="108"/>
      <c r="X12" s="98"/>
    </row>
    <row r="13" spans="1:36" ht="39.75" customHeight="1">
      <c r="A13" s="50"/>
      <c r="B13" s="50"/>
      <c r="C13" s="50"/>
      <c r="D13" s="50"/>
      <c r="E13" s="50"/>
      <c r="F13" s="50"/>
      <c r="G13" s="92"/>
      <c r="H13" s="94"/>
      <c r="S13" s="87">
        <f>SUM(A13:G13)</f>
        <v>0</v>
      </c>
      <c r="T13" s="87">
        <f>COUNTIF(A13:G13,"0")</f>
        <v>0</v>
      </c>
      <c r="U13" s="88">
        <f>(IF(B5=1,COUNTIF(A13:G13,"&gt;4"),COUNTIF(A13:G13,"&gt;=4")))</f>
        <v>0</v>
      </c>
      <c r="V13" s="88">
        <f>COUNTIF(A13:G13,"&gt;0")</f>
        <v>0</v>
      </c>
      <c r="W13" s="88">
        <f>T13+V13</f>
        <v>0</v>
      </c>
      <c r="X13" s="98"/>
    </row>
    <row r="14" spans="1:36" ht="20.25" customHeight="1">
      <c r="A14" s="135">
        <f t="shared" ref="A14:F14" ca="1" si="2">B14-1</f>
        <v>42169</v>
      </c>
      <c r="B14" s="135">
        <f t="shared" ca="1" si="2"/>
        <v>42170</v>
      </c>
      <c r="C14" s="135">
        <f t="shared" ca="1" si="2"/>
        <v>42171</v>
      </c>
      <c r="D14" s="135">
        <f t="shared" ca="1" si="2"/>
        <v>42172</v>
      </c>
      <c r="E14" s="138">
        <f t="shared" ca="1" si="2"/>
        <v>42173</v>
      </c>
      <c r="F14" s="135">
        <f t="shared" ca="1" si="2"/>
        <v>42174</v>
      </c>
      <c r="G14" s="145">
        <f ca="1">A17-1</f>
        <v>42175</v>
      </c>
      <c r="H14" s="93"/>
      <c r="S14" s="105"/>
      <c r="T14" s="105"/>
      <c r="U14" s="88"/>
      <c r="V14" s="88"/>
      <c r="W14" s="85"/>
      <c r="X14" s="98"/>
    </row>
    <row r="15" spans="1:36">
      <c r="A15" s="130"/>
      <c r="B15" s="133"/>
      <c r="C15" s="132"/>
      <c r="D15" s="131"/>
      <c r="E15" s="133"/>
      <c r="F15" s="131"/>
      <c r="G15" s="130"/>
      <c r="H15" s="94"/>
      <c r="S15" s="86"/>
      <c r="T15" s="86"/>
      <c r="U15" s="106"/>
      <c r="V15" s="106"/>
      <c r="W15" s="86"/>
      <c r="X15" s="98"/>
    </row>
    <row r="16" spans="1:36" ht="39.75" customHeight="1">
      <c r="A16" s="50"/>
      <c r="B16" s="50"/>
      <c r="C16" s="50"/>
      <c r="D16" s="50"/>
      <c r="E16" s="50"/>
      <c r="F16" s="50"/>
      <c r="G16" s="92"/>
      <c r="H16" s="94"/>
      <c r="S16" s="87">
        <f>SUM(A16:G16)</f>
        <v>0</v>
      </c>
      <c r="T16" s="87">
        <f>COUNTIF(A16:G16,"0")</f>
        <v>0</v>
      </c>
      <c r="U16" s="88">
        <f>(IF(B5=1,COUNTIF(A16:G16,"&gt;4"),COUNTIF(A16:G16,"&gt;=4")))</f>
        <v>0</v>
      </c>
      <c r="V16" s="88">
        <f>COUNTIF(A16:G16,"&gt;0")</f>
        <v>0</v>
      </c>
      <c r="W16" s="88">
        <f>T16+V16</f>
        <v>0</v>
      </c>
      <c r="X16" s="98"/>
    </row>
    <row r="17" spans="1:24" ht="20.25" customHeight="1">
      <c r="A17" s="135">
        <f t="shared" ref="A17:F17" ca="1" si="3">B17-1</f>
        <v>42176</v>
      </c>
      <c r="B17" s="135">
        <f t="shared" ca="1" si="3"/>
        <v>42177</v>
      </c>
      <c r="C17" s="135">
        <f t="shared" ca="1" si="3"/>
        <v>42178</v>
      </c>
      <c r="D17" s="135">
        <f t="shared" ca="1" si="3"/>
        <v>42179</v>
      </c>
      <c r="E17" s="135">
        <f t="shared" ca="1" si="3"/>
        <v>42180</v>
      </c>
      <c r="F17" s="135">
        <f t="shared" ca="1" si="3"/>
        <v>42181</v>
      </c>
      <c r="G17" s="145">
        <f ca="1">A20-1</f>
        <v>42182</v>
      </c>
      <c r="H17" s="93"/>
      <c r="S17" s="86"/>
      <c r="T17" s="105"/>
      <c r="U17" s="106"/>
      <c r="V17" s="106"/>
      <c r="W17" s="85"/>
      <c r="X17" s="98"/>
    </row>
    <row r="18" spans="1:24" ht="12.75" customHeight="1">
      <c r="A18" s="133"/>
      <c r="B18" s="133"/>
      <c r="C18" s="132"/>
      <c r="D18" s="131"/>
      <c r="E18" s="133"/>
      <c r="F18" s="131"/>
      <c r="G18" s="130"/>
      <c r="H18" s="93"/>
      <c r="S18" s="86"/>
      <c r="T18" s="86"/>
      <c r="U18" s="88"/>
      <c r="V18" s="88"/>
      <c r="W18" s="88"/>
      <c r="X18" s="98"/>
    </row>
    <row r="19" spans="1:24" ht="39.75" customHeight="1">
      <c r="A19" s="50"/>
      <c r="B19" s="50"/>
      <c r="C19" s="50"/>
      <c r="D19" s="50"/>
      <c r="E19" s="50"/>
      <c r="F19" s="50"/>
      <c r="G19" s="92"/>
      <c r="H19" s="93"/>
      <c r="S19" s="87">
        <f>SUM(A19:G19)</f>
        <v>0</v>
      </c>
      <c r="T19" s="87">
        <f>COUNTIF(A19:G19,"0")</f>
        <v>0</v>
      </c>
      <c r="U19" s="88">
        <f>(IF(B5=1,COUNTIF(A19:G19,"&gt;4"),COUNTIF(A19:G19,"&gt;=4")))</f>
        <v>0</v>
      </c>
      <c r="V19" s="88">
        <f>COUNTIF(A19:G19,"&gt;0")</f>
        <v>0</v>
      </c>
      <c r="W19" s="88">
        <f>T19+V19</f>
        <v>0</v>
      </c>
      <c r="X19" s="98"/>
    </row>
    <row r="20" spans="1:24" ht="20.25" customHeight="1">
      <c r="A20" s="135">
        <f t="shared" ref="A20:F20" ca="1" si="4">B20-1</f>
        <v>42183</v>
      </c>
      <c r="B20" s="135">
        <f t="shared" ca="1" si="4"/>
        <v>42184</v>
      </c>
      <c r="C20" s="135">
        <f t="shared" ca="1" si="4"/>
        <v>42185</v>
      </c>
      <c r="D20" s="135">
        <f t="shared" ca="1" si="4"/>
        <v>42186</v>
      </c>
      <c r="E20" s="135">
        <f t="shared" ca="1" si="4"/>
        <v>42187</v>
      </c>
      <c r="F20" s="135">
        <f t="shared" ca="1" si="4"/>
        <v>42188</v>
      </c>
      <c r="G20" s="145">
        <f ca="1">A23-1</f>
        <v>42189</v>
      </c>
      <c r="H20" s="93"/>
      <c r="S20" s="105"/>
      <c r="T20" s="105"/>
      <c r="U20" s="88"/>
      <c r="V20" s="88"/>
      <c r="W20" s="88"/>
      <c r="X20" s="98"/>
    </row>
    <row r="21" spans="1:24" ht="12.75" customHeight="1">
      <c r="A21" s="133"/>
      <c r="B21" s="133"/>
      <c r="C21" s="132"/>
      <c r="D21" s="131"/>
      <c r="E21" s="133"/>
      <c r="F21" s="131"/>
      <c r="G21" s="130"/>
      <c r="H21" s="93"/>
      <c r="S21" s="86"/>
      <c r="T21" s="86"/>
      <c r="U21" s="86"/>
      <c r="V21" s="86"/>
      <c r="W21" s="85"/>
      <c r="X21" s="98"/>
    </row>
    <row r="22" spans="1:24" ht="39.75" customHeight="1">
      <c r="A22" s="50"/>
      <c r="B22" s="50"/>
      <c r="C22" s="50"/>
      <c r="D22" s="50"/>
      <c r="E22" s="50"/>
      <c r="F22" s="50"/>
      <c r="G22" s="92"/>
      <c r="H22" s="93"/>
      <c r="S22" s="87">
        <f>SUM(A22:G22)</f>
        <v>0</v>
      </c>
      <c r="T22" s="87">
        <f>COUNTIF(A22:G22,"0")</f>
        <v>0</v>
      </c>
      <c r="U22" s="88">
        <f>(IF(B5=1,COUNTIF(A22:G22,"&gt;4"),COUNTIF(A22:G22,"&gt;=4")))</f>
        <v>0</v>
      </c>
      <c r="V22" s="88">
        <f>COUNTIF(A22:G22,"&gt;0")</f>
        <v>0</v>
      </c>
      <c r="W22" s="88">
        <f>T22+V22</f>
        <v>0</v>
      </c>
      <c r="X22" s="98"/>
    </row>
    <row r="23" spans="1:24" ht="20.25" customHeight="1">
      <c r="A23" s="135">
        <f t="shared" ref="A23:F23" ca="1" si="5">B23-1</f>
        <v>42190</v>
      </c>
      <c r="B23" s="135">
        <f t="shared" ca="1" si="5"/>
        <v>42191</v>
      </c>
      <c r="C23" s="135">
        <f t="shared" ca="1" si="5"/>
        <v>42192</v>
      </c>
      <c r="D23" s="135">
        <f t="shared" ca="1" si="5"/>
        <v>42193</v>
      </c>
      <c r="E23" s="135">
        <f t="shared" ca="1" si="5"/>
        <v>42194</v>
      </c>
      <c r="F23" s="135">
        <f t="shared" ca="1" si="5"/>
        <v>42195</v>
      </c>
      <c r="G23" s="145">
        <f ca="1">A26-1</f>
        <v>42196</v>
      </c>
      <c r="H23" s="93"/>
      <c r="S23" s="86"/>
      <c r="T23" s="105"/>
      <c r="U23" s="86"/>
      <c r="V23" s="86"/>
      <c r="W23" s="86"/>
      <c r="X23" s="98"/>
    </row>
    <row r="24" spans="1:24" ht="12.75" customHeight="1">
      <c r="A24" s="133"/>
      <c r="B24" s="133"/>
      <c r="C24" s="132"/>
      <c r="D24" s="131"/>
      <c r="E24" s="133"/>
      <c r="F24" s="131"/>
      <c r="G24" s="130"/>
      <c r="H24" s="93"/>
      <c r="S24" s="86"/>
      <c r="T24" s="86"/>
      <c r="U24" s="86"/>
      <c r="V24" s="86"/>
      <c r="W24" s="86"/>
      <c r="X24" s="98"/>
    </row>
    <row r="25" spans="1:24" ht="39.75" customHeight="1">
      <c r="A25" s="50"/>
      <c r="B25" s="50"/>
      <c r="C25" s="50"/>
      <c r="D25" s="50"/>
      <c r="E25" s="50"/>
      <c r="F25" s="50"/>
      <c r="G25" s="92"/>
      <c r="H25" s="93"/>
      <c r="S25" s="87">
        <f>SUM(A25:G25)</f>
        <v>0</v>
      </c>
      <c r="T25" s="87">
        <f>COUNTIF(A25:G25,"0")</f>
        <v>0</v>
      </c>
      <c r="U25" s="88">
        <f>(IF(B5=1,COUNTIF(A25:G25,"&gt;4"),COUNTIF(A25:G25,"&gt;=4")))</f>
        <v>0</v>
      </c>
      <c r="V25" s="88">
        <f>COUNTIF(A25:G25,"&gt;0")</f>
        <v>0</v>
      </c>
      <c r="W25" s="88">
        <f>T25+V25</f>
        <v>0</v>
      </c>
      <c r="X25" s="98"/>
    </row>
    <row r="26" spans="1:24" ht="20.25" customHeight="1">
      <c r="A26" s="135">
        <f t="shared" ref="A26:F26" ca="1" si="6">B26-1</f>
        <v>42197</v>
      </c>
      <c r="B26" s="135">
        <f t="shared" ca="1" si="6"/>
        <v>42198</v>
      </c>
      <c r="C26" s="135">
        <f t="shared" ca="1" si="6"/>
        <v>42199</v>
      </c>
      <c r="D26" s="135">
        <f t="shared" ca="1" si="6"/>
        <v>42200</v>
      </c>
      <c r="E26" s="135">
        <f t="shared" ca="1" si="6"/>
        <v>42201</v>
      </c>
      <c r="F26" s="135">
        <f t="shared" ca="1" si="6"/>
        <v>42202</v>
      </c>
      <c r="G26" s="145">
        <f ca="1">A29-1</f>
        <v>42203</v>
      </c>
      <c r="H26" s="93"/>
      <c r="S26" s="86"/>
      <c r="T26" s="86"/>
      <c r="U26" s="86"/>
      <c r="V26" s="86"/>
      <c r="W26" s="86"/>
      <c r="X26" s="98"/>
    </row>
    <row r="27" spans="1:24" ht="12.75" customHeight="1">
      <c r="A27" s="133"/>
      <c r="B27" s="133"/>
      <c r="C27" s="132"/>
      <c r="D27" s="131"/>
      <c r="E27" s="133"/>
      <c r="F27" s="131"/>
      <c r="G27" s="130"/>
      <c r="H27" s="93"/>
      <c r="S27" s="86"/>
      <c r="T27" s="86"/>
      <c r="U27" s="86"/>
      <c r="V27" s="86"/>
      <c r="W27" s="86"/>
      <c r="X27" s="98"/>
    </row>
    <row r="28" spans="1:24" ht="39.75" customHeight="1">
      <c r="A28" s="50"/>
      <c r="B28" s="50"/>
      <c r="C28" s="50"/>
      <c r="D28" s="50"/>
      <c r="E28" s="50"/>
      <c r="F28" s="50"/>
      <c r="G28" s="92"/>
      <c r="H28" s="93"/>
      <c r="S28" s="87">
        <f>SUM(A28:G28)</f>
        <v>0</v>
      </c>
      <c r="T28" s="87">
        <f>COUNTIF(A28:G28,"0")</f>
        <v>0</v>
      </c>
      <c r="U28" s="88">
        <f>(IF(B5=1,COUNTIF(A28:G28,"&gt;4"),COUNTIF(A28:G28,"&gt;=4")))</f>
        <v>0</v>
      </c>
      <c r="V28" s="88">
        <f>COUNTIF(A28:G28,"&gt;0")</f>
        <v>0</v>
      </c>
      <c r="W28" s="88">
        <f>T28+V28</f>
        <v>0</v>
      </c>
      <c r="X28" s="98"/>
    </row>
    <row r="29" spans="1:24" ht="20.25" customHeight="1">
      <c r="A29" s="135">
        <f t="shared" ref="A29:F29" ca="1" si="7">B29-1</f>
        <v>42204</v>
      </c>
      <c r="B29" s="135">
        <f t="shared" ca="1" si="7"/>
        <v>42205</v>
      </c>
      <c r="C29" s="138">
        <f t="shared" ca="1" si="7"/>
        <v>42206</v>
      </c>
      <c r="D29" s="135">
        <f t="shared" ca="1" si="7"/>
        <v>42207</v>
      </c>
      <c r="E29" s="135">
        <f t="shared" ca="1" si="7"/>
        <v>42208</v>
      </c>
      <c r="F29" s="135">
        <f t="shared" ca="1" si="7"/>
        <v>42209</v>
      </c>
      <c r="G29" s="145">
        <f ca="1">A32-1</f>
        <v>42210</v>
      </c>
      <c r="H29" s="93"/>
      <c r="S29" s="86"/>
      <c r="T29" s="86"/>
      <c r="U29" s="86"/>
      <c r="V29" s="86"/>
      <c r="W29" s="86"/>
      <c r="X29" s="98"/>
    </row>
    <row r="30" spans="1:24" ht="12.75" customHeight="1">
      <c r="A30" s="133"/>
      <c r="B30" s="133"/>
      <c r="C30" s="132"/>
      <c r="D30" s="131"/>
      <c r="E30" s="133"/>
      <c r="F30" s="131"/>
      <c r="G30" s="130"/>
      <c r="H30" s="93"/>
      <c r="S30" s="86"/>
      <c r="T30" s="86"/>
      <c r="U30" s="86"/>
      <c r="V30" s="86"/>
      <c r="W30" s="86"/>
      <c r="X30" s="98"/>
    </row>
    <row r="31" spans="1:24" ht="39.75" customHeight="1">
      <c r="A31" s="50"/>
      <c r="B31" s="50"/>
      <c r="C31" s="50"/>
      <c r="D31" s="50"/>
      <c r="E31" s="50"/>
      <c r="F31" s="50"/>
      <c r="G31" s="92"/>
      <c r="H31" s="93"/>
      <c r="S31" s="87">
        <f>SUM(A31:G31)</f>
        <v>0</v>
      </c>
      <c r="T31" s="87">
        <f>COUNTIF(A31:G31,"0")</f>
        <v>0</v>
      </c>
      <c r="U31" s="88">
        <f>(IF(B5=1,COUNTIF(A31:G31,"&gt;4"),COUNTIF(A31:G31,"&gt;=4")))</f>
        <v>0</v>
      </c>
      <c r="V31" s="88">
        <f>COUNTIF(A31:G31,"&gt;0")</f>
        <v>0</v>
      </c>
      <c r="W31" s="88">
        <f>T31+V31</f>
        <v>0</v>
      </c>
      <c r="X31" s="98"/>
    </row>
    <row r="32" spans="1:24" ht="20.25" customHeight="1">
      <c r="A32" s="135">
        <f t="shared" ref="A32:F32" ca="1" si="8">B32-1</f>
        <v>42211</v>
      </c>
      <c r="B32" s="135">
        <f t="shared" ca="1" si="8"/>
        <v>42212</v>
      </c>
      <c r="C32" s="138">
        <f t="shared" ca="1" si="8"/>
        <v>42213</v>
      </c>
      <c r="D32" s="135">
        <f t="shared" ca="1" si="8"/>
        <v>42214</v>
      </c>
      <c r="E32" s="135">
        <f t="shared" ca="1" si="8"/>
        <v>42215</v>
      </c>
      <c r="F32" s="135">
        <f t="shared" ca="1" si="8"/>
        <v>42216</v>
      </c>
      <c r="G32" s="145">
        <f ca="1">A35-1</f>
        <v>42217</v>
      </c>
      <c r="H32" s="93"/>
      <c r="S32" s="86"/>
      <c r="T32" s="86"/>
      <c r="U32" s="86"/>
      <c r="V32" s="86"/>
      <c r="W32" s="86"/>
      <c r="X32" s="98"/>
    </row>
    <row r="33" spans="1:24" ht="12.75" customHeight="1">
      <c r="A33" s="133"/>
      <c r="B33" s="133"/>
      <c r="C33" s="132"/>
      <c r="D33" s="131"/>
      <c r="E33" s="133"/>
      <c r="F33" s="131"/>
      <c r="G33" s="130"/>
      <c r="H33" s="93"/>
      <c r="S33" s="86"/>
      <c r="T33" s="86"/>
      <c r="U33" s="86"/>
      <c r="V33" s="86"/>
      <c r="W33" s="86"/>
      <c r="X33" s="98"/>
    </row>
    <row r="34" spans="1:24" ht="39.75" customHeight="1">
      <c r="A34" s="50"/>
      <c r="B34" s="50"/>
      <c r="C34" s="50"/>
      <c r="D34" s="50"/>
      <c r="E34" s="50"/>
      <c r="F34" s="50"/>
      <c r="G34" s="92"/>
      <c r="H34" s="93"/>
      <c r="S34" s="87">
        <f>SUM(A34:G34)</f>
        <v>0</v>
      </c>
      <c r="T34" s="87">
        <f>COUNTIF(A34:G34,"0")</f>
        <v>0</v>
      </c>
      <c r="U34" s="88">
        <f>(IF(B5=1,COUNTIF(A34:G34,"&gt;4"),COUNTIF(A34:G34,"&gt;=4")))</f>
        <v>0</v>
      </c>
      <c r="V34" s="88">
        <f>COUNTIF(A34:G34,"&gt;0")</f>
        <v>0</v>
      </c>
      <c r="W34" s="88">
        <f>T34+V34</f>
        <v>0</v>
      </c>
      <c r="X34" s="98"/>
    </row>
    <row r="35" spans="1:24" ht="20.25" customHeight="1">
      <c r="A35" s="135">
        <f t="shared" ref="A35:F35" ca="1" si="9">B35-1</f>
        <v>42218</v>
      </c>
      <c r="B35" s="135">
        <f t="shared" ca="1" si="9"/>
        <v>42219</v>
      </c>
      <c r="C35" s="135">
        <f t="shared" ca="1" si="9"/>
        <v>42220</v>
      </c>
      <c r="D35" s="135">
        <f t="shared" ca="1" si="9"/>
        <v>42221</v>
      </c>
      <c r="E35" s="135">
        <f t="shared" ca="1" si="9"/>
        <v>42222</v>
      </c>
      <c r="F35" s="135">
        <f t="shared" ca="1" si="9"/>
        <v>42223</v>
      </c>
      <c r="G35" s="145">
        <f ca="1">A38-1</f>
        <v>42224</v>
      </c>
      <c r="H35" s="93"/>
      <c r="S35" s="86"/>
      <c r="T35" s="86"/>
      <c r="U35" s="86"/>
      <c r="V35" s="86"/>
      <c r="W35" s="86"/>
      <c r="X35" s="98"/>
    </row>
    <row r="36" spans="1:24" ht="12.75" customHeight="1">
      <c r="A36" s="133"/>
      <c r="B36" s="133"/>
      <c r="C36" s="130"/>
      <c r="D36" s="131"/>
      <c r="E36" s="133"/>
      <c r="F36" s="131"/>
      <c r="G36" s="130"/>
      <c r="H36" s="93"/>
      <c r="S36" s="86"/>
      <c r="T36" s="86"/>
      <c r="U36" s="86"/>
      <c r="V36" s="86"/>
      <c r="W36" s="86"/>
      <c r="X36" s="98"/>
    </row>
    <row r="37" spans="1:24" ht="39.75" customHeight="1">
      <c r="A37" s="50"/>
      <c r="B37" s="50"/>
      <c r="C37" s="50"/>
      <c r="D37" s="50"/>
      <c r="E37" s="50"/>
      <c r="F37" s="50"/>
      <c r="G37" s="92"/>
      <c r="H37" s="93"/>
      <c r="S37" s="87">
        <f>SUM(A37:G37)</f>
        <v>0</v>
      </c>
      <c r="T37" s="87">
        <f>COUNTIF(A37:G37,"0")</f>
        <v>0</v>
      </c>
      <c r="U37" s="88">
        <f>(IF(B5=1,COUNTIF(A37:G37,"&gt;4"),COUNTIF(A37:G37,"&gt;=4")))</f>
        <v>0</v>
      </c>
      <c r="V37" s="88">
        <f>COUNTIF(A37:G37,"&gt;0")</f>
        <v>0</v>
      </c>
      <c r="W37" s="88">
        <f>T37+V37</f>
        <v>0</v>
      </c>
      <c r="X37" s="98"/>
    </row>
    <row r="38" spans="1:24" ht="20.25" customHeight="1">
      <c r="A38" s="135">
        <f t="shared" ref="A38:F38" ca="1" si="10">B38-1</f>
        <v>42225</v>
      </c>
      <c r="B38" s="135">
        <f t="shared" ca="1" si="10"/>
        <v>42226</v>
      </c>
      <c r="C38" s="135">
        <f t="shared" ca="1" si="10"/>
        <v>42227</v>
      </c>
      <c r="D38" s="135">
        <f t="shared" ca="1" si="10"/>
        <v>42228</v>
      </c>
      <c r="E38" s="135">
        <f t="shared" ca="1" si="10"/>
        <v>42229</v>
      </c>
      <c r="F38" s="135">
        <f t="shared" ca="1" si="10"/>
        <v>42230</v>
      </c>
      <c r="G38" s="145">
        <f ca="1">A41-1</f>
        <v>42231</v>
      </c>
      <c r="H38" s="93"/>
      <c r="S38" s="86"/>
      <c r="T38" s="86"/>
      <c r="U38" s="86"/>
      <c r="V38" s="86"/>
      <c r="W38" s="86"/>
      <c r="X38" s="98"/>
    </row>
    <row r="39" spans="1:24" ht="12.75" customHeight="1">
      <c r="A39" s="133"/>
      <c r="B39" s="133"/>
      <c r="C39" s="146"/>
      <c r="D39" s="131"/>
      <c r="E39" s="133"/>
      <c r="F39" s="131"/>
      <c r="G39" s="147"/>
      <c r="H39" s="93"/>
      <c r="S39" s="86"/>
      <c r="T39" s="86"/>
      <c r="U39" s="86"/>
      <c r="V39" s="86"/>
      <c r="W39" s="86"/>
      <c r="X39" s="98"/>
    </row>
    <row r="40" spans="1:24" ht="39.75" customHeight="1">
      <c r="A40" s="50"/>
      <c r="B40" s="50"/>
      <c r="C40" s="50"/>
      <c r="D40" s="50"/>
      <c r="E40" s="50"/>
      <c r="F40" s="50"/>
      <c r="G40" s="92"/>
      <c r="H40" s="93"/>
      <c r="S40" s="87">
        <f>SUM(A40:G40)</f>
        <v>0</v>
      </c>
      <c r="T40" s="87">
        <f>COUNTIF(A40:G40,"0")</f>
        <v>0</v>
      </c>
      <c r="U40" s="88">
        <f>(IF(B5=1,COUNTIF(A40:G40,"&gt;4"),COUNTIF(A40:G40,"&gt;=4")))</f>
        <v>0</v>
      </c>
      <c r="V40" s="88">
        <f>COUNTIF(A40:G40,"&gt;0")</f>
        <v>0</v>
      </c>
      <c r="W40" s="88">
        <f>T40+V40</f>
        <v>0</v>
      </c>
      <c r="X40" s="98"/>
    </row>
    <row r="41" spans="1:24" ht="20.25" customHeight="1">
      <c r="A41" s="135">
        <f t="shared" ref="A41:F41" ca="1" si="11">B41-1</f>
        <v>42232</v>
      </c>
      <c r="B41" s="135">
        <f t="shared" ca="1" si="11"/>
        <v>42233</v>
      </c>
      <c r="C41" s="135">
        <f t="shared" ca="1" si="11"/>
        <v>42234</v>
      </c>
      <c r="D41" s="135">
        <f t="shared" ca="1" si="11"/>
        <v>42235</v>
      </c>
      <c r="E41" s="135">
        <f t="shared" ca="1" si="11"/>
        <v>42236</v>
      </c>
      <c r="F41" s="135">
        <f t="shared" ca="1" si="11"/>
        <v>42237</v>
      </c>
      <c r="G41" s="145">
        <f ca="1">A44-1</f>
        <v>42238</v>
      </c>
      <c r="H41" s="93"/>
      <c r="S41" s="86"/>
      <c r="T41" s="86"/>
      <c r="U41" s="86"/>
      <c r="V41" s="86"/>
      <c r="W41" s="86"/>
      <c r="X41" s="98"/>
    </row>
    <row r="42" spans="1:24" ht="12.75" customHeight="1">
      <c r="A42" s="148"/>
      <c r="B42" s="148"/>
      <c r="C42" s="149"/>
      <c r="D42" s="150"/>
      <c r="E42" s="148"/>
      <c r="F42" s="150"/>
      <c r="G42" s="151"/>
      <c r="H42" s="93"/>
      <c r="S42" s="86"/>
      <c r="T42" s="86"/>
      <c r="U42" s="86"/>
      <c r="V42" s="86"/>
      <c r="W42" s="86"/>
      <c r="X42" s="98"/>
    </row>
    <row r="43" spans="1:24" ht="39.75" customHeight="1">
      <c r="A43" s="50"/>
      <c r="B43" s="50"/>
      <c r="C43" s="50"/>
      <c r="D43" s="50"/>
      <c r="E43" s="50"/>
      <c r="F43" s="50"/>
      <c r="G43" s="92"/>
      <c r="H43" s="93"/>
      <c r="S43" s="87">
        <f>SUM(A43:G43)</f>
        <v>0</v>
      </c>
      <c r="T43" s="87">
        <f>COUNTIF(A43:G43,"0")</f>
        <v>0</v>
      </c>
      <c r="U43" s="88">
        <f>(IF(B5=1,COUNTIF(A43:G43,"&gt;4"),COUNTIF(A43:G43,"&gt;=4")))</f>
        <v>0</v>
      </c>
      <c r="V43" s="88">
        <f>COUNTIF(A43:G43,"&gt;0")</f>
        <v>0</v>
      </c>
      <c r="W43" s="88">
        <f>T43+V43</f>
        <v>0</v>
      </c>
      <c r="X43" s="98"/>
    </row>
    <row r="44" spans="1:24" ht="20.25" customHeight="1">
      <c r="A44" s="135">
        <f t="shared" ref="A44:F44" ca="1" si="12">B44-1</f>
        <v>42239</v>
      </c>
      <c r="B44" s="135">
        <f t="shared" ca="1" si="12"/>
        <v>42240</v>
      </c>
      <c r="C44" s="135">
        <f t="shared" ca="1" si="12"/>
        <v>42241</v>
      </c>
      <c r="D44" s="135">
        <f t="shared" ca="1" si="12"/>
        <v>42242</v>
      </c>
      <c r="E44" s="135">
        <f t="shared" ca="1" si="12"/>
        <v>42243</v>
      </c>
      <c r="F44" s="135">
        <f t="shared" ca="1" si="12"/>
        <v>42244</v>
      </c>
      <c r="G44" s="145">
        <f ca="1">A47-1</f>
        <v>42245</v>
      </c>
      <c r="H44" s="93"/>
      <c r="S44" s="86"/>
      <c r="T44" s="86"/>
      <c r="U44" s="86"/>
      <c r="V44" s="86"/>
      <c r="W44" s="86"/>
      <c r="X44" s="98"/>
    </row>
    <row r="45" spans="1:24" ht="12.75" customHeight="1">
      <c r="A45" s="133"/>
      <c r="B45" s="133"/>
      <c r="C45" s="152"/>
      <c r="D45" s="132"/>
      <c r="E45" s="153"/>
      <c r="F45" s="131"/>
      <c r="G45" s="153"/>
      <c r="H45" s="93"/>
      <c r="S45" s="86"/>
      <c r="T45" s="86"/>
      <c r="U45" s="86"/>
      <c r="V45" s="86"/>
      <c r="W45" s="86"/>
      <c r="X45" s="98"/>
    </row>
    <row r="46" spans="1:24" ht="39.75" customHeight="1">
      <c r="A46" s="50"/>
      <c r="B46" s="50"/>
      <c r="C46" s="50"/>
      <c r="D46" s="50"/>
      <c r="E46" s="50"/>
      <c r="F46" s="50"/>
      <c r="G46" s="92"/>
      <c r="H46" s="93"/>
      <c r="S46" s="87">
        <f>SUM(A46:G46)</f>
        <v>0</v>
      </c>
      <c r="T46" s="87">
        <f>COUNTIF(A46:G46,"0")</f>
        <v>0</v>
      </c>
      <c r="U46" s="88">
        <f>(IF(B5=1,COUNTIF(A46:G46,"&gt;4"),COUNTIF(A46:G46,"&gt;=4")))</f>
        <v>0</v>
      </c>
      <c r="V46" s="88">
        <f>COUNTIF(A46:G46,"&gt;0")</f>
        <v>0</v>
      </c>
      <c r="W46" s="88">
        <f>T46+V46</f>
        <v>0</v>
      </c>
      <c r="X46" s="98"/>
    </row>
    <row r="47" spans="1:24" ht="20.25" customHeight="1">
      <c r="A47" s="135">
        <f t="shared" ref="A47:F47" ca="1" si="13">B47-1</f>
        <v>42246</v>
      </c>
      <c r="B47" s="135">
        <f t="shared" ca="1" si="13"/>
        <v>42247</v>
      </c>
      <c r="C47" s="135">
        <f t="shared" ca="1" si="13"/>
        <v>42248</v>
      </c>
      <c r="D47" s="135">
        <f t="shared" ca="1" si="13"/>
        <v>42249</v>
      </c>
      <c r="E47" s="135">
        <f t="shared" ca="1" si="13"/>
        <v>42250</v>
      </c>
      <c r="F47" s="135">
        <f t="shared" ca="1" si="13"/>
        <v>42251</v>
      </c>
      <c r="G47" s="145">
        <f ca="1">A50-1</f>
        <v>42252</v>
      </c>
      <c r="H47" s="93"/>
      <c r="S47" s="86"/>
      <c r="T47" s="86"/>
      <c r="U47" s="86"/>
      <c r="V47" s="86"/>
      <c r="W47" s="86"/>
      <c r="X47" s="86"/>
    </row>
    <row r="48" spans="1:24" ht="12.75" customHeight="1">
      <c r="A48" s="133"/>
      <c r="B48" s="133"/>
      <c r="C48" s="152"/>
      <c r="D48" s="132"/>
      <c r="E48" s="153"/>
      <c r="F48" s="131"/>
      <c r="G48" s="153"/>
      <c r="H48" s="93"/>
      <c r="S48" s="86"/>
      <c r="T48" s="86"/>
      <c r="U48" s="86"/>
      <c r="V48" s="86"/>
      <c r="W48" s="86"/>
      <c r="X48" s="86"/>
    </row>
    <row r="49" spans="1:24" ht="39" customHeight="1">
      <c r="A49" s="56"/>
      <c r="B49" s="56"/>
      <c r="C49" s="56"/>
      <c r="D49" s="56"/>
      <c r="E49" s="56"/>
      <c r="F49" s="56"/>
      <c r="G49" s="96"/>
      <c r="H49" s="93"/>
      <c r="S49" s="87">
        <f>SUM(A49:G49)</f>
        <v>0</v>
      </c>
      <c r="T49" s="87">
        <f>COUNTIF(A49:G49,"0")</f>
        <v>0</v>
      </c>
      <c r="U49" s="88">
        <f>(IF(B5=1,COUNTIF(A49:G49,"&gt;4"),COUNTIF(A49:G49,"&gt;=4")))</f>
        <v>0</v>
      </c>
      <c r="V49" s="88">
        <f>COUNTIF(A49:G49,"&gt;0")</f>
        <v>0</v>
      </c>
      <c r="W49" s="88">
        <f>T49+V49</f>
        <v>0</v>
      </c>
      <c r="X49" s="86"/>
    </row>
    <row r="50" spans="1:24" ht="20.25" customHeight="1">
      <c r="A50" s="135">
        <f t="shared" ref="A50:F50" ca="1" si="14">B50-1</f>
        <v>42253</v>
      </c>
      <c r="B50" s="135">
        <f t="shared" ca="1" si="14"/>
        <v>42254</v>
      </c>
      <c r="C50" s="135">
        <f t="shared" ca="1" si="14"/>
        <v>42255</v>
      </c>
      <c r="D50" s="135">
        <f t="shared" ca="1" si="14"/>
        <v>42256</v>
      </c>
      <c r="E50" s="135">
        <f t="shared" ca="1" si="14"/>
        <v>42257</v>
      </c>
      <c r="F50" s="135">
        <f t="shared" ca="1" si="14"/>
        <v>42258</v>
      </c>
      <c r="G50" s="145">
        <f ca="1">A53-1</f>
        <v>42259</v>
      </c>
      <c r="H50" s="93"/>
      <c r="S50" s="86"/>
      <c r="T50" s="86"/>
      <c r="U50" s="86"/>
      <c r="V50" s="86"/>
      <c r="W50" s="108"/>
      <c r="X50" s="86"/>
    </row>
    <row r="51" spans="1:24" ht="12.75" customHeight="1">
      <c r="A51" s="133"/>
      <c r="B51" s="133"/>
      <c r="C51" s="152"/>
      <c r="D51" s="132"/>
      <c r="E51" s="153"/>
      <c r="F51" s="131"/>
      <c r="G51" s="153"/>
      <c r="H51" s="93"/>
      <c r="S51" s="86"/>
      <c r="T51" s="86"/>
      <c r="U51" s="86"/>
      <c r="V51" s="86"/>
      <c r="W51" s="108"/>
      <c r="X51" s="86"/>
    </row>
    <row r="52" spans="1:24" ht="39.75" customHeight="1">
      <c r="A52" s="56"/>
      <c r="B52" s="56"/>
      <c r="C52" s="56"/>
      <c r="D52" s="56"/>
      <c r="E52" s="56"/>
      <c r="F52" s="56"/>
      <c r="G52" s="96"/>
      <c r="H52" s="93"/>
      <c r="S52" s="87">
        <f>SUM(A52:G52)</f>
        <v>0</v>
      </c>
      <c r="T52" s="87">
        <f>COUNTIF(A52:G52,"0")</f>
        <v>0</v>
      </c>
      <c r="U52" s="88">
        <f ca="1">(IF(B8=1,COUNTIF(A52:G52,"&gt;4"),COUNTIF(A52:G52,"&gt;=4")))</f>
        <v>0</v>
      </c>
      <c r="V52" s="88">
        <f>COUNTIF(A52:G52,"&gt;0")</f>
        <v>0</v>
      </c>
      <c r="W52" s="88">
        <f>T52+V52</f>
        <v>0</v>
      </c>
      <c r="X52" s="86"/>
    </row>
    <row r="53" spans="1:24" ht="20.25" customHeight="1">
      <c r="A53" s="135">
        <f t="shared" ref="A53:F53" ca="1" si="15">B53-1</f>
        <v>42260</v>
      </c>
      <c r="B53" s="135">
        <f t="shared" ca="1" si="15"/>
        <v>42261</v>
      </c>
      <c r="C53" s="135">
        <f t="shared" ca="1" si="15"/>
        <v>42262</v>
      </c>
      <c r="D53" s="135">
        <f t="shared" ca="1" si="15"/>
        <v>42263</v>
      </c>
      <c r="E53" s="135">
        <f t="shared" ca="1" si="15"/>
        <v>42264</v>
      </c>
      <c r="F53" s="135">
        <f t="shared" ca="1" si="15"/>
        <v>42265</v>
      </c>
      <c r="G53" s="145">
        <f ca="1">A56-1</f>
        <v>42266</v>
      </c>
      <c r="H53" s="93"/>
      <c r="P53" s="4" t="s">
        <v>25</v>
      </c>
      <c r="S53" s="86"/>
      <c r="T53" s="86"/>
      <c r="U53" s="86"/>
      <c r="V53" s="86"/>
      <c r="W53" s="108"/>
      <c r="X53" s="86"/>
    </row>
    <row r="54" spans="1:24" ht="12.75" customHeight="1">
      <c r="A54" s="133"/>
      <c r="B54" s="133"/>
      <c r="C54" s="152"/>
      <c r="D54" s="132"/>
      <c r="E54" s="153"/>
      <c r="F54" s="131"/>
      <c r="G54" s="153"/>
      <c r="H54" s="93"/>
      <c r="S54" s="86"/>
      <c r="T54" s="86"/>
      <c r="U54" s="86"/>
      <c r="V54" s="86"/>
      <c r="W54" s="108"/>
      <c r="X54" s="86"/>
    </row>
    <row r="55" spans="1:24" ht="39.75" customHeight="1">
      <c r="A55" s="56"/>
      <c r="B55" s="56"/>
      <c r="C55" s="56"/>
      <c r="D55" s="56"/>
      <c r="E55" s="56"/>
      <c r="F55" s="56"/>
      <c r="G55" s="96"/>
      <c r="H55" s="93"/>
      <c r="S55" s="87">
        <f>SUM(A55:G55)</f>
        <v>0</v>
      </c>
      <c r="T55" s="87">
        <f>COUNTIF(A55:G55,"0")</f>
        <v>0</v>
      </c>
      <c r="U55" s="88">
        <f ca="1">(IF(B11=1,COUNTIF(A55:G55,"&gt;4"),COUNTIF(A55:G55,"&gt;=4")))</f>
        <v>0</v>
      </c>
      <c r="V55" s="88">
        <f>COUNTIF(A55:G55,"&gt;0")</f>
        <v>0</v>
      </c>
      <c r="W55" s="88">
        <f>T55+V55</f>
        <v>0</v>
      </c>
      <c r="X55" s="86"/>
    </row>
    <row r="56" spans="1:24" ht="20.25" customHeight="1">
      <c r="A56" s="135">
        <f t="shared" ref="A56:F56" ca="1" si="16">B56-1</f>
        <v>42267</v>
      </c>
      <c r="B56" s="135">
        <f t="shared" ca="1" si="16"/>
        <v>42268</v>
      </c>
      <c r="C56" s="135">
        <f t="shared" ca="1" si="16"/>
        <v>42269</v>
      </c>
      <c r="D56" s="135">
        <f t="shared" ca="1" si="16"/>
        <v>42270</v>
      </c>
      <c r="E56" s="135">
        <f t="shared" ca="1" si="16"/>
        <v>42271</v>
      </c>
      <c r="F56" s="135">
        <f t="shared" ca="1" si="16"/>
        <v>42272</v>
      </c>
      <c r="G56" s="145">
        <f ca="1">A59-1</f>
        <v>42273</v>
      </c>
      <c r="H56" s="93"/>
      <c r="S56" s="86"/>
      <c r="T56" s="86"/>
      <c r="U56" s="86"/>
      <c r="V56" s="86"/>
      <c r="W56" s="108"/>
      <c r="X56" s="86"/>
    </row>
    <row r="57" spans="1:24" ht="12.75" customHeight="1">
      <c r="A57" s="133"/>
      <c r="B57" s="133"/>
      <c r="C57" s="152"/>
      <c r="D57" s="132"/>
      <c r="E57" s="153"/>
      <c r="F57" s="131"/>
      <c r="G57" s="153"/>
      <c r="H57" s="93"/>
      <c r="S57" s="86"/>
      <c r="T57" s="86"/>
      <c r="U57" s="86"/>
      <c r="V57" s="86"/>
      <c r="W57" s="108"/>
      <c r="X57" s="86"/>
    </row>
    <row r="58" spans="1:24" ht="39.75" customHeight="1">
      <c r="A58" s="56"/>
      <c r="B58" s="56"/>
      <c r="C58" s="56"/>
      <c r="D58" s="56"/>
      <c r="E58" s="56"/>
      <c r="F58" s="56"/>
      <c r="G58" s="96"/>
      <c r="H58" s="93"/>
      <c r="S58" s="87">
        <f>SUM(A58:G58)</f>
        <v>0</v>
      </c>
      <c r="T58" s="87">
        <f>COUNTIF(A58:G58,"0")</f>
        <v>0</v>
      </c>
      <c r="U58" s="88">
        <f ca="1">(IF(B14=1,COUNTIF(A58:G58,"&gt;4"),COUNTIF(A58:G58,"&gt;=4")))</f>
        <v>0</v>
      </c>
      <c r="V58" s="88">
        <f>COUNTIF(A58:G58,"&gt;0")</f>
        <v>0</v>
      </c>
      <c r="W58" s="88">
        <f>T58+V58</f>
        <v>0</v>
      </c>
      <c r="X58" s="86"/>
    </row>
    <row r="59" spans="1:24" ht="20.25" customHeight="1">
      <c r="A59" s="135">
        <f t="shared" ref="A59:F59" ca="1" si="17">B59-1</f>
        <v>42274</v>
      </c>
      <c r="B59" s="135">
        <f t="shared" ca="1" si="17"/>
        <v>42275</v>
      </c>
      <c r="C59" s="135">
        <f t="shared" ca="1" si="17"/>
        <v>42276</v>
      </c>
      <c r="D59" s="135">
        <f t="shared" ca="1" si="17"/>
        <v>42277</v>
      </c>
      <c r="E59" s="135">
        <f t="shared" ca="1" si="17"/>
        <v>42278</v>
      </c>
      <c r="F59" s="135">
        <f t="shared" ca="1" si="17"/>
        <v>42279</v>
      </c>
      <c r="G59" s="145">
        <f ca="1">A62-1</f>
        <v>42280</v>
      </c>
      <c r="H59" s="93"/>
      <c r="S59" s="86"/>
      <c r="T59" s="86"/>
      <c r="U59" s="86"/>
      <c r="V59" s="86"/>
      <c r="W59" s="108"/>
      <c r="X59" s="86"/>
    </row>
    <row r="60" spans="1:24" ht="12.75" customHeight="1">
      <c r="A60" s="133"/>
      <c r="B60" s="133"/>
      <c r="C60" s="152"/>
      <c r="D60" s="132"/>
      <c r="E60" s="153"/>
      <c r="F60" s="131"/>
      <c r="G60" s="153"/>
      <c r="H60" s="93"/>
      <c r="S60" s="86"/>
      <c r="T60" s="86"/>
      <c r="U60" s="86"/>
      <c r="V60" s="86"/>
      <c r="W60" s="108"/>
      <c r="X60" s="86"/>
    </row>
    <row r="61" spans="1:24" ht="39.75" customHeight="1">
      <c r="A61" s="56"/>
      <c r="B61" s="56"/>
      <c r="C61" s="56"/>
      <c r="D61" s="56"/>
      <c r="E61" s="56"/>
      <c r="F61" s="56"/>
      <c r="G61" s="96"/>
      <c r="H61" s="93"/>
      <c r="S61" s="87">
        <f>SUM(A61:G61)</f>
        <v>0</v>
      </c>
      <c r="T61" s="87">
        <f>COUNTIF(A61:G61,"0")</f>
        <v>0</v>
      </c>
      <c r="U61" s="88">
        <f ca="1">(IF(B17=1,COUNTIF(A61:G61,"&gt;4"),COUNTIF(A61:G61,"&gt;=4")))</f>
        <v>0</v>
      </c>
      <c r="V61" s="88">
        <f>COUNTIF(A61:G61,"&gt;0")</f>
        <v>0</v>
      </c>
      <c r="W61" s="88">
        <f>T61+V61</f>
        <v>0</v>
      </c>
      <c r="X61" s="86"/>
    </row>
    <row r="62" spans="1:24" ht="20.25" customHeight="1">
      <c r="A62" s="135">
        <f t="shared" ref="A62:F62" ca="1" si="18">B62-1</f>
        <v>42281</v>
      </c>
      <c r="B62" s="135">
        <f t="shared" ca="1" si="18"/>
        <v>42282</v>
      </c>
      <c r="C62" s="135">
        <f t="shared" ca="1" si="18"/>
        <v>42283</v>
      </c>
      <c r="D62" s="135">
        <f t="shared" ca="1" si="18"/>
        <v>42284</v>
      </c>
      <c r="E62" s="135">
        <f t="shared" ca="1" si="18"/>
        <v>42285</v>
      </c>
      <c r="F62" s="135">
        <f t="shared" ca="1" si="18"/>
        <v>42286</v>
      </c>
      <c r="G62" s="145">
        <f ca="1">A65-1</f>
        <v>42287</v>
      </c>
      <c r="H62" s="93"/>
      <c r="S62" s="86"/>
      <c r="T62" s="86"/>
      <c r="U62" s="86"/>
      <c r="V62" s="86"/>
      <c r="W62" s="108"/>
      <c r="X62" s="86"/>
    </row>
    <row r="63" spans="1:24" ht="12.75" customHeight="1">
      <c r="A63" s="133"/>
      <c r="B63" s="133"/>
      <c r="C63" s="152"/>
      <c r="D63" s="132"/>
      <c r="E63" s="153"/>
      <c r="F63" s="131"/>
      <c r="G63" s="153"/>
      <c r="H63" s="93"/>
      <c r="S63" s="86"/>
      <c r="T63" s="86"/>
      <c r="U63" s="86"/>
      <c r="V63" s="86"/>
      <c r="W63" s="108"/>
      <c r="X63" s="86"/>
    </row>
    <row r="64" spans="1:24" ht="39.75" customHeight="1">
      <c r="A64" s="56"/>
      <c r="B64" s="56"/>
      <c r="C64" s="56"/>
      <c r="D64" s="56"/>
      <c r="E64" s="56"/>
      <c r="F64" s="56"/>
      <c r="G64" s="96"/>
      <c r="H64" s="93"/>
      <c r="S64" s="87">
        <f>SUM(A64:G64)</f>
        <v>0</v>
      </c>
      <c r="T64" s="87">
        <f>COUNTIF(A64:G64,"0")</f>
        <v>0</v>
      </c>
      <c r="U64" s="88">
        <f ca="1">(IF(B20=1,COUNTIF(A64:G64,"&gt;4"),COUNTIF(A64:G64,"&gt;=4")))</f>
        <v>0</v>
      </c>
      <c r="V64" s="88">
        <f>COUNTIF(A64:G64,"&gt;0")</f>
        <v>0</v>
      </c>
      <c r="W64" s="88">
        <f>T64+V64</f>
        <v>0</v>
      </c>
      <c r="X64" s="86"/>
    </row>
    <row r="65" spans="1:28" ht="20.25" customHeight="1">
      <c r="A65" s="135">
        <f t="shared" ref="A65:F65" ca="1" si="19">B65-1</f>
        <v>42288</v>
      </c>
      <c r="B65" s="135">
        <f t="shared" ca="1" si="19"/>
        <v>42289</v>
      </c>
      <c r="C65" s="135">
        <f t="shared" ca="1" si="19"/>
        <v>42290</v>
      </c>
      <c r="D65" s="135">
        <f t="shared" ca="1" si="19"/>
        <v>42291</v>
      </c>
      <c r="E65" s="135">
        <f t="shared" ca="1" si="19"/>
        <v>42292</v>
      </c>
      <c r="F65" s="135">
        <f t="shared" ca="1" si="19"/>
        <v>42293</v>
      </c>
      <c r="G65" s="145">
        <f ca="1">A68-1</f>
        <v>42294</v>
      </c>
      <c r="H65" s="93"/>
      <c r="S65" s="86"/>
      <c r="T65" s="86"/>
      <c r="U65" s="86"/>
      <c r="V65" s="86"/>
      <c r="W65" s="108"/>
      <c r="X65" s="86"/>
    </row>
    <row r="66" spans="1:28" ht="12.75" customHeight="1">
      <c r="A66" s="133"/>
      <c r="B66" s="133"/>
      <c r="C66" s="152"/>
      <c r="D66" s="132"/>
      <c r="E66" s="153"/>
      <c r="F66" s="131"/>
      <c r="G66" s="153"/>
      <c r="H66" s="93"/>
      <c r="S66" s="86"/>
      <c r="T66" s="86"/>
      <c r="U66" s="86"/>
      <c r="V66" s="86"/>
      <c r="W66" s="108"/>
      <c r="X66" s="86"/>
    </row>
    <row r="67" spans="1:28" ht="39.75" customHeight="1">
      <c r="A67" s="56"/>
      <c r="B67" s="56"/>
      <c r="C67" s="56"/>
      <c r="D67" s="56"/>
      <c r="E67" s="56"/>
      <c r="F67" s="56"/>
      <c r="G67" s="96"/>
      <c r="H67" s="93"/>
      <c r="S67" s="87">
        <f>SUM(A67:G67)</f>
        <v>0</v>
      </c>
      <c r="T67" s="87">
        <f>COUNTIF(A67:G67,"0")</f>
        <v>0</v>
      </c>
      <c r="U67" s="88">
        <f ca="1">(IF(B23=1,COUNTIF(A67:G67,"&gt;4"),COUNTIF(A67:G67,"&gt;=4")))</f>
        <v>0</v>
      </c>
      <c r="V67" s="88">
        <f>COUNTIF(A67:G67,"&gt;0")</f>
        <v>0</v>
      </c>
      <c r="W67" s="88">
        <f>T67+V67</f>
        <v>0</v>
      </c>
      <c r="X67" s="86"/>
    </row>
    <row r="68" spans="1:28" ht="20.25" customHeight="1">
      <c r="A68" s="135">
        <f t="shared" ref="A68:F68" ca="1" si="20">B68-1</f>
        <v>42295</v>
      </c>
      <c r="B68" s="135">
        <f t="shared" ca="1" si="20"/>
        <v>42296</v>
      </c>
      <c r="C68" s="135">
        <f t="shared" ca="1" si="20"/>
        <v>42297</v>
      </c>
      <c r="D68" s="135">
        <f t="shared" ca="1" si="20"/>
        <v>42298</v>
      </c>
      <c r="E68" s="135">
        <f t="shared" ca="1" si="20"/>
        <v>42299</v>
      </c>
      <c r="F68" s="135">
        <f t="shared" ca="1" si="20"/>
        <v>42300</v>
      </c>
      <c r="G68" s="145">
        <f ca="1">A71-1</f>
        <v>42301</v>
      </c>
      <c r="H68" s="93"/>
      <c r="S68" s="86"/>
      <c r="T68" s="86"/>
      <c r="U68" s="86"/>
      <c r="V68" s="86"/>
      <c r="W68" s="108"/>
      <c r="X68" s="86"/>
    </row>
    <row r="69" spans="1:28" ht="12.75" customHeight="1">
      <c r="A69" s="133"/>
      <c r="B69" s="133"/>
      <c r="C69" s="152"/>
      <c r="D69" s="132"/>
      <c r="E69" s="153"/>
      <c r="F69" s="131"/>
      <c r="G69" s="153"/>
      <c r="H69" s="93"/>
      <c r="S69" s="86"/>
      <c r="T69" s="86"/>
      <c r="U69" s="86"/>
      <c r="V69" s="86"/>
      <c r="W69" s="108"/>
      <c r="X69" s="86"/>
    </row>
    <row r="70" spans="1:28" ht="39.75" customHeight="1">
      <c r="A70" s="56"/>
      <c r="B70" s="56"/>
      <c r="C70" s="56"/>
      <c r="D70" s="56"/>
      <c r="E70" s="56"/>
      <c r="F70" s="56"/>
      <c r="G70" s="96"/>
      <c r="H70" s="93"/>
      <c r="S70" s="87">
        <f>SUM(A70:G70)</f>
        <v>0</v>
      </c>
      <c r="T70" s="87">
        <f>COUNTIF(A70:G70,"0")</f>
        <v>0</v>
      </c>
      <c r="U70" s="88">
        <f ca="1">(IF(B26=1,COUNTIF(A70:G70,"&gt;4"),COUNTIF(A70:G70,"&gt;=4")))</f>
        <v>0</v>
      </c>
      <c r="V70" s="88">
        <f>COUNTIF(A70:G70,"&gt;0")</f>
        <v>0</v>
      </c>
      <c r="W70" s="88">
        <f>T70+V70</f>
        <v>0</v>
      </c>
      <c r="X70" s="86"/>
    </row>
    <row r="71" spans="1:28" ht="20.25" customHeight="1">
      <c r="A71" s="135">
        <f t="shared" ref="A71:F71" ca="1" si="21">B71-1</f>
        <v>42302</v>
      </c>
      <c r="B71" s="135">
        <f t="shared" ca="1" si="21"/>
        <v>42303</v>
      </c>
      <c r="C71" s="135">
        <f t="shared" ca="1" si="21"/>
        <v>42304</v>
      </c>
      <c r="D71" s="135">
        <f t="shared" ca="1" si="21"/>
        <v>42305</v>
      </c>
      <c r="E71" s="135">
        <f t="shared" ca="1" si="21"/>
        <v>42306</v>
      </c>
      <c r="F71" s="135">
        <f t="shared" ca="1" si="21"/>
        <v>42307</v>
      </c>
      <c r="G71" s="145">
        <f ca="1">A74-1</f>
        <v>42308</v>
      </c>
      <c r="H71" s="93"/>
      <c r="Q71" s="20"/>
      <c r="R71" s="20"/>
      <c r="S71" s="86"/>
      <c r="T71" s="86"/>
      <c r="U71" s="86"/>
      <c r="V71" s="86"/>
      <c r="W71" s="108"/>
      <c r="X71" s="86"/>
      <c r="Y71" s="23"/>
      <c r="AB71" s="20"/>
    </row>
    <row r="72" spans="1:28" ht="12.75" customHeight="1">
      <c r="A72" s="133"/>
      <c r="B72" s="133"/>
      <c r="C72" s="152"/>
      <c r="D72" s="132"/>
      <c r="E72" s="153"/>
      <c r="F72" s="131"/>
      <c r="G72" s="153"/>
      <c r="H72" s="93"/>
      <c r="Q72" s="23"/>
      <c r="R72" s="23"/>
      <c r="S72" s="86"/>
      <c r="T72" s="86"/>
      <c r="U72" s="86"/>
      <c r="V72" s="86"/>
      <c r="W72" s="108"/>
      <c r="X72" s="86"/>
      <c r="AB72" s="20"/>
    </row>
    <row r="73" spans="1:28" ht="39.75" customHeight="1">
      <c r="A73" s="56"/>
      <c r="B73" s="56"/>
      <c r="C73" s="56"/>
      <c r="D73" s="56"/>
      <c r="E73" s="56"/>
      <c r="F73" s="56"/>
      <c r="G73" s="96"/>
      <c r="H73" s="93"/>
      <c r="Q73" s="23"/>
      <c r="R73" s="23"/>
      <c r="S73" s="87">
        <f>SUM(A73:G73)</f>
        <v>0</v>
      </c>
      <c r="T73" s="87">
        <f>COUNTIF(A73:G73,"0")</f>
        <v>0</v>
      </c>
      <c r="U73" s="88">
        <f ca="1">(IF(B29=1,COUNTIF(A73:G73,"&gt;4"),COUNTIF(A73:G73,"&gt;=4")))</f>
        <v>0</v>
      </c>
      <c r="V73" s="88">
        <f>COUNTIF(A73:G73,"&gt;0")</f>
        <v>0</v>
      </c>
      <c r="W73" s="88">
        <f>T73+V73</f>
        <v>0</v>
      </c>
      <c r="X73" s="86"/>
      <c r="AB73" s="20"/>
    </row>
    <row r="74" spans="1:28" ht="20.25" customHeight="1">
      <c r="A74" s="135">
        <f t="shared" ref="A74:F74" ca="1" si="22">B74-1</f>
        <v>42309</v>
      </c>
      <c r="B74" s="135">
        <f t="shared" ca="1" si="22"/>
        <v>42310</v>
      </c>
      <c r="C74" s="135">
        <f t="shared" ca="1" si="22"/>
        <v>42311</v>
      </c>
      <c r="D74" s="135">
        <f t="shared" ca="1" si="22"/>
        <v>42312</v>
      </c>
      <c r="E74" s="135">
        <f t="shared" ca="1" si="22"/>
        <v>42313</v>
      </c>
      <c r="F74" s="135">
        <f t="shared" ca="1" si="22"/>
        <v>42314</v>
      </c>
      <c r="G74" s="145">
        <f ca="1">A77-1</f>
        <v>42315</v>
      </c>
      <c r="H74" s="93"/>
      <c r="Q74" s="23"/>
      <c r="R74" s="23"/>
      <c r="S74" s="86"/>
      <c r="T74" s="86"/>
      <c r="U74" s="86"/>
      <c r="V74" s="86"/>
      <c r="W74" s="108"/>
      <c r="X74" s="86"/>
      <c r="Y74" s="26"/>
      <c r="Z74" s="26"/>
      <c r="AB74" s="20"/>
    </row>
    <row r="75" spans="1:28" ht="12.75" customHeight="1">
      <c r="A75" s="133"/>
      <c r="B75" s="133"/>
      <c r="C75" s="152"/>
      <c r="D75" s="132"/>
      <c r="E75" s="153"/>
      <c r="F75" s="131"/>
      <c r="G75" s="153"/>
      <c r="H75" s="93"/>
      <c r="Q75" s="23"/>
      <c r="R75" s="23"/>
      <c r="S75" s="86"/>
      <c r="T75" s="86"/>
      <c r="U75" s="86"/>
      <c r="V75" s="86"/>
      <c r="W75" s="108"/>
      <c r="X75" s="86"/>
      <c r="Y75" s="25"/>
      <c r="Z75" s="27"/>
      <c r="AB75" s="20"/>
    </row>
    <row r="76" spans="1:28" ht="39.75" customHeight="1">
      <c r="A76" s="56"/>
      <c r="B76" s="56"/>
      <c r="C76" s="56"/>
      <c r="D76" s="56"/>
      <c r="E76" s="56"/>
      <c r="F76" s="56"/>
      <c r="G76" s="96"/>
      <c r="H76" s="93"/>
      <c r="Q76" s="23"/>
      <c r="R76" s="23"/>
      <c r="S76" s="87">
        <f>SUM(A76:G76)</f>
        <v>0</v>
      </c>
      <c r="T76" s="87">
        <f>COUNTIF(A76:G76,"0")</f>
        <v>0</v>
      </c>
      <c r="U76" s="88">
        <f ca="1">(IF(B32=1,COUNTIF(A76:G76,"&gt;4"),COUNTIF(A76:G76,"&gt;=4")))</f>
        <v>0</v>
      </c>
      <c r="V76" s="88">
        <f>COUNTIF(A76:G76,"&gt;0")</f>
        <v>0</v>
      </c>
      <c r="W76" s="88">
        <f>T76+V76</f>
        <v>0</v>
      </c>
      <c r="X76" s="86"/>
      <c r="Y76" s="26"/>
      <c r="Z76" s="26"/>
      <c r="AB76" s="20"/>
    </row>
    <row r="77" spans="1:28" ht="20.25" customHeight="1">
      <c r="A77" s="135">
        <f t="shared" ref="A77:F77" ca="1" si="23">B77-1</f>
        <v>42316</v>
      </c>
      <c r="B77" s="135">
        <f t="shared" ca="1" si="23"/>
        <v>42317</v>
      </c>
      <c r="C77" s="135">
        <f t="shared" ca="1" si="23"/>
        <v>42318</v>
      </c>
      <c r="D77" s="135">
        <f t="shared" ca="1" si="23"/>
        <v>42319</v>
      </c>
      <c r="E77" s="135">
        <f t="shared" ca="1" si="23"/>
        <v>42320</v>
      </c>
      <c r="F77" s="135">
        <f t="shared" ca="1" si="23"/>
        <v>42321</v>
      </c>
      <c r="G77" s="145">
        <f ca="1">A80-1</f>
        <v>42322</v>
      </c>
      <c r="H77" s="93"/>
      <c r="Q77" s="23"/>
      <c r="R77" s="23"/>
      <c r="S77" s="86"/>
      <c r="T77" s="86"/>
      <c r="U77" s="86"/>
      <c r="V77" s="86"/>
      <c r="W77" s="108"/>
      <c r="X77" s="86"/>
      <c r="Y77" s="25"/>
      <c r="Z77" s="27"/>
      <c r="AB77" s="20"/>
    </row>
    <row r="78" spans="1:28" ht="12.75" customHeight="1">
      <c r="A78" s="133"/>
      <c r="B78" s="133"/>
      <c r="C78" s="152"/>
      <c r="D78" s="132"/>
      <c r="E78" s="153"/>
      <c r="F78" s="131"/>
      <c r="G78" s="153"/>
      <c r="H78" s="93"/>
      <c r="Q78" s="23"/>
      <c r="R78" s="23"/>
      <c r="S78" s="86"/>
      <c r="T78" s="86"/>
      <c r="U78" s="86"/>
      <c r="V78" s="86"/>
      <c r="W78" s="108"/>
      <c r="X78" s="86"/>
      <c r="Y78" s="26"/>
      <c r="Z78" s="26"/>
      <c r="AB78" s="20"/>
    </row>
    <row r="79" spans="1:28" ht="39.75" customHeight="1">
      <c r="A79" s="56"/>
      <c r="B79" s="56"/>
      <c r="C79" s="56"/>
      <c r="D79" s="56"/>
      <c r="E79" s="56"/>
      <c r="F79" s="56"/>
      <c r="G79" s="96"/>
      <c r="H79" s="93"/>
      <c r="Q79" s="23"/>
      <c r="R79" s="23"/>
      <c r="S79" s="87">
        <f>SUM(A79:G79)</f>
        <v>0</v>
      </c>
      <c r="T79" s="87">
        <f>COUNTIF(A79:G79,"0")</f>
        <v>0</v>
      </c>
      <c r="U79" s="88">
        <f ca="1">(IF(B35=1,COUNTIF(A79:G79,"&gt;4"),COUNTIF(A79:G79,"&gt;=4")))</f>
        <v>0</v>
      </c>
      <c r="V79" s="88">
        <f>COUNTIF(A79:G79,"&gt;0")</f>
        <v>0</v>
      </c>
      <c r="W79" s="88">
        <f>T79+V79</f>
        <v>0</v>
      </c>
      <c r="X79" s="98"/>
      <c r="Y79" s="25"/>
      <c r="Z79" s="27"/>
      <c r="AB79" s="20"/>
    </row>
    <row r="80" spans="1:28" ht="20.25" customHeight="1">
      <c r="A80" s="135">
        <f t="shared" ref="A80:F80" ca="1" si="24">B80-1</f>
        <v>42323</v>
      </c>
      <c r="B80" s="135">
        <f t="shared" ca="1" si="24"/>
        <v>42324</v>
      </c>
      <c r="C80" s="135">
        <f t="shared" ca="1" si="24"/>
        <v>42325</v>
      </c>
      <c r="D80" s="135">
        <f t="shared" ca="1" si="24"/>
        <v>42326</v>
      </c>
      <c r="E80" s="135">
        <f t="shared" ca="1" si="24"/>
        <v>42327</v>
      </c>
      <c r="F80" s="135">
        <f t="shared" ca="1" si="24"/>
        <v>42328</v>
      </c>
      <c r="G80" s="145">
        <f ca="1">A83-1</f>
        <v>42329</v>
      </c>
      <c r="H80" s="93"/>
      <c r="Q80" s="23"/>
      <c r="R80" s="23"/>
      <c r="S80" s="86"/>
      <c r="T80" s="86"/>
      <c r="U80" s="86"/>
      <c r="V80" s="86"/>
      <c r="W80" s="108"/>
      <c r="X80" s="98"/>
      <c r="Y80" s="26"/>
      <c r="Z80" s="26"/>
      <c r="AB80" s="20"/>
    </row>
    <row r="81" spans="1:30" ht="12.75" customHeight="1">
      <c r="A81" s="133"/>
      <c r="B81" s="133"/>
      <c r="C81" s="152"/>
      <c r="D81" s="132"/>
      <c r="E81" s="153"/>
      <c r="F81" s="131"/>
      <c r="G81" s="153"/>
      <c r="H81" s="93"/>
      <c r="Q81" s="23"/>
      <c r="R81" s="23"/>
      <c r="S81" s="86"/>
      <c r="T81" s="86"/>
      <c r="U81" s="86"/>
      <c r="V81" s="86"/>
      <c r="W81" s="108"/>
      <c r="X81" s="98"/>
      <c r="Y81" s="25"/>
      <c r="Z81" s="27"/>
      <c r="AB81" s="20"/>
    </row>
    <row r="82" spans="1:30" ht="39.75" customHeight="1">
      <c r="A82" s="56"/>
      <c r="B82" s="56"/>
      <c r="C82" s="56"/>
      <c r="D82" s="56"/>
      <c r="E82" s="56"/>
      <c r="F82" s="56"/>
      <c r="G82" s="96"/>
      <c r="H82" s="93"/>
      <c r="Q82" s="23"/>
      <c r="R82" s="23"/>
      <c r="S82" s="87">
        <f>SUM(A82:G82)</f>
        <v>0</v>
      </c>
      <c r="T82" s="87">
        <f>COUNTIF(A82:G82,"0")</f>
        <v>0</v>
      </c>
      <c r="U82" s="88">
        <f ca="1">(IF(B38=1,COUNTIF(A82:G82,"&gt;4"),COUNTIF(A82:G82,"&gt;=4")))</f>
        <v>0</v>
      </c>
      <c r="V82" s="88">
        <f>COUNTIF(A82:G82,"&gt;0")</f>
        <v>0</v>
      </c>
      <c r="W82" s="88">
        <f>T82+V82</f>
        <v>0</v>
      </c>
      <c r="X82" s="98"/>
      <c r="Y82" s="26"/>
      <c r="Z82" s="26"/>
      <c r="AB82" s="20"/>
    </row>
    <row r="83" spans="1:30" ht="20.25" customHeight="1">
      <c r="A83" s="135">
        <f t="shared" ref="A83:F83" ca="1" si="25">B83-1</f>
        <v>42330</v>
      </c>
      <c r="B83" s="135">
        <f t="shared" ca="1" si="25"/>
        <v>42331</v>
      </c>
      <c r="C83" s="135">
        <f t="shared" ca="1" si="25"/>
        <v>42332</v>
      </c>
      <c r="D83" s="135">
        <f t="shared" ca="1" si="25"/>
        <v>42333</v>
      </c>
      <c r="E83" s="135">
        <f t="shared" ca="1" si="25"/>
        <v>42334</v>
      </c>
      <c r="F83" s="135">
        <f t="shared" ca="1" si="25"/>
        <v>42335</v>
      </c>
      <c r="G83" s="145">
        <f ca="1">A86-1</f>
        <v>42336</v>
      </c>
      <c r="H83" s="93"/>
      <c r="Q83" s="23"/>
      <c r="R83" s="23"/>
      <c r="S83" s="86"/>
      <c r="T83" s="86"/>
      <c r="U83" s="86"/>
      <c r="V83" s="86"/>
      <c r="W83" s="108"/>
      <c r="X83" s="98"/>
      <c r="Y83" s="25"/>
      <c r="Z83" s="27"/>
      <c r="AB83" s="20"/>
    </row>
    <row r="84" spans="1:30" ht="12.75" customHeight="1">
      <c r="A84" s="133"/>
      <c r="B84" s="133"/>
      <c r="C84" s="152"/>
      <c r="D84" s="132"/>
      <c r="E84" s="153"/>
      <c r="F84" s="131"/>
      <c r="G84" s="153"/>
      <c r="H84" s="93"/>
      <c r="Q84" s="23"/>
      <c r="R84" s="23"/>
      <c r="S84" s="86"/>
      <c r="T84" s="86"/>
      <c r="U84" s="86"/>
      <c r="V84" s="86"/>
      <c r="W84" s="108"/>
      <c r="X84" s="98"/>
      <c r="Y84" s="26"/>
      <c r="Z84" s="26"/>
      <c r="AB84" s="20"/>
    </row>
    <row r="85" spans="1:30" ht="39.75" customHeight="1">
      <c r="A85" s="56"/>
      <c r="B85" s="56"/>
      <c r="C85" s="56"/>
      <c r="D85" s="56"/>
      <c r="E85" s="56"/>
      <c r="F85" s="56"/>
      <c r="G85" s="96"/>
      <c r="H85" s="93"/>
      <c r="Q85" s="23"/>
      <c r="R85" s="23"/>
      <c r="S85" s="87">
        <f>SUM(A85:G85)</f>
        <v>0</v>
      </c>
      <c r="T85" s="87">
        <f>COUNTIF(A85:G85,"0")</f>
        <v>0</v>
      </c>
      <c r="U85" s="88">
        <f ca="1">(IF(B41=1,COUNTIF(A85:G85,"&gt;4"),COUNTIF(A85:G85,"&gt;=4")))</f>
        <v>0</v>
      </c>
      <c r="V85" s="88">
        <f>COUNTIF(A85:G85,"&gt;0")</f>
        <v>0</v>
      </c>
      <c r="W85" s="88">
        <f>T85+V85</f>
        <v>0</v>
      </c>
      <c r="X85" s="98"/>
      <c r="Y85" s="25"/>
      <c r="Z85" s="27"/>
      <c r="AB85" s="20"/>
    </row>
    <row r="86" spans="1:30" ht="20.25" customHeight="1">
      <c r="A86" s="135">
        <f t="shared" ref="A86:F86" ca="1" si="26">B86-1</f>
        <v>42337</v>
      </c>
      <c r="B86" s="135">
        <f t="shared" ca="1" si="26"/>
        <v>42338</v>
      </c>
      <c r="C86" s="135">
        <f t="shared" ca="1" si="26"/>
        <v>42339</v>
      </c>
      <c r="D86" s="135">
        <f t="shared" ca="1" si="26"/>
        <v>42340</v>
      </c>
      <c r="E86" s="135">
        <f t="shared" ca="1" si="26"/>
        <v>42341</v>
      </c>
      <c r="F86" s="135">
        <f t="shared" ca="1" si="26"/>
        <v>42342</v>
      </c>
      <c r="G86" s="145">
        <f ca="1">E4</f>
        <v>42343</v>
      </c>
      <c r="H86" s="93"/>
      <c r="Q86" s="23"/>
      <c r="R86" s="23"/>
      <c r="S86" s="86"/>
      <c r="T86" s="86"/>
      <c r="U86" s="86"/>
      <c r="V86" s="86"/>
      <c r="W86" s="108"/>
      <c r="X86" s="98"/>
      <c r="Y86" s="26"/>
      <c r="Z86" s="26"/>
      <c r="AB86" s="20"/>
    </row>
    <row r="87" spans="1:30" ht="12.75" customHeight="1">
      <c r="A87" s="133"/>
      <c r="B87" s="133"/>
      <c r="C87" s="152"/>
      <c r="D87" s="132"/>
      <c r="E87" s="153"/>
      <c r="F87" s="131"/>
      <c r="G87" s="153"/>
      <c r="H87" s="93"/>
      <c r="Q87" s="23"/>
      <c r="R87" s="23"/>
      <c r="S87" s="86"/>
      <c r="T87" s="86"/>
      <c r="U87" s="86"/>
      <c r="V87" s="86"/>
      <c r="W87" s="108"/>
      <c r="X87" s="98"/>
      <c r="Y87" s="25"/>
      <c r="Z87" s="27"/>
      <c r="AB87" s="20"/>
    </row>
    <row r="88" spans="1:30" ht="39.75" customHeight="1">
      <c r="A88" s="56"/>
      <c r="B88" s="56"/>
      <c r="C88" s="56"/>
      <c r="D88" s="56"/>
      <c r="E88" s="56"/>
      <c r="F88" s="56"/>
      <c r="G88" s="96"/>
      <c r="H88" s="93"/>
      <c r="Q88" s="23"/>
      <c r="R88" s="23"/>
      <c r="S88" s="87">
        <f>SUM(A88:G88)</f>
        <v>0</v>
      </c>
      <c r="T88" s="87">
        <f>COUNTIF(A88:G88,"0")</f>
        <v>0</v>
      </c>
      <c r="U88" s="88">
        <f ca="1">(IF(B44=1,COUNTIF(A88:G88,"&gt;4"),COUNTIF(A88:G88,"&gt;=4")))</f>
        <v>0</v>
      </c>
      <c r="V88" s="88">
        <f>COUNTIF(A88:G88,"&gt;0")</f>
        <v>0</v>
      </c>
      <c r="W88" s="88">
        <f>T88+V88</f>
        <v>0</v>
      </c>
      <c r="X88" s="98"/>
      <c r="Y88" s="26"/>
      <c r="Z88" s="26"/>
      <c r="AB88" s="20"/>
    </row>
    <row r="89" spans="1:30">
      <c r="A89" s="22"/>
      <c r="B89" s="22"/>
      <c r="C89" s="22"/>
      <c r="D89" s="22"/>
      <c r="E89" s="22"/>
      <c r="F89" s="22"/>
      <c r="G89" s="22"/>
      <c r="H89" s="15"/>
      <c r="I89" s="86"/>
      <c r="J89" s="86"/>
      <c r="K89" s="86"/>
      <c r="L89" s="86"/>
      <c r="M89" s="86"/>
      <c r="N89" s="86"/>
      <c r="Q89" s="23"/>
      <c r="R89" s="23"/>
      <c r="S89" s="23"/>
      <c r="T89" s="23"/>
      <c r="U89" s="23"/>
      <c r="V89" s="23"/>
      <c r="W89" s="23"/>
      <c r="X89" s="23"/>
      <c r="Y89" s="26"/>
      <c r="Z89" s="26"/>
      <c r="AB89" s="20"/>
    </row>
    <row r="90" spans="1:30" ht="19.5">
      <c r="A90" s="24"/>
      <c r="B90" s="24"/>
      <c r="C90" s="24"/>
      <c r="D90" s="35" t="s">
        <v>145</v>
      </c>
      <c r="E90" s="24"/>
      <c r="F90" s="24"/>
      <c r="G90" s="24"/>
      <c r="H90" s="15"/>
      <c r="I90" s="86"/>
      <c r="J90" s="86"/>
      <c r="K90" s="86"/>
      <c r="L90" s="86"/>
      <c r="M90" s="86"/>
      <c r="N90" s="86"/>
      <c r="Q90" s="23"/>
      <c r="R90" s="23"/>
      <c r="S90" s="23"/>
      <c r="T90" s="23"/>
      <c r="U90" s="23"/>
      <c r="V90" s="23"/>
      <c r="W90" s="23"/>
      <c r="X90" s="23"/>
      <c r="Y90" s="25"/>
      <c r="Z90" s="27"/>
      <c r="AB90" s="20"/>
    </row>
    <row r="91" spans="1:30">
      <c r="A91" s="22"/>
      <c r="B91" s="22"/>
      <c r="C91" s="22"/>
      <c r="D91" s="22"/>
      <c r="E91" s="22"/>
      <c r="F91" s="22"/>
      <c r="G91" s="22"/>
      <c r="H91" s="15"/>
      <c r="I91" s="86"/>
      <c r="J91" s="86"/>
      <c r="K91" s="86"/>
      <c r="L91" s="86"/>
      <c r="M91" s="86"/>
      <c r="N91" s="86"/>
      <c r="Q91" s="23"/>
      <c r="R91" s="23"/>
      <c r="S91" s="23"/>
      <c r="T91" s="23"/>
      <c r="U91" s="23"/>
      <c r="V91" s="23"/>
      <c r="W91" s="23"/>
      <c r="X91" s="23"/>
      <c r="Y91" s="26"/>
      <c r="Z91" s="26"/>
      <c r="AB91" s="20"/>
    </row>
    <row r="92" spans="1:30">
      <c r="A92" s="196"/>
      <c r="B92" s="196"/>
      <c r="C92" s="196"/>
      <c r="D92" s="196"/>
      <c r="E92" s="196"/>
      <c r="F92" s="196"/>
      <c r="G92" s="196"/>
      <c r="H92" s="196"/>
      <c r="I92" s="8"/>
      <c r="J92" s="8"/>
      <c r="K92" s="8"/>
      <c r="L92" s="8"/>
      <c r="M92" s="8"/>
      <c r="N92" s="8"/>
      <c r="O92" s="196"/>
      <c r="P92" s="196"/>
      <c r="Q92" s="188"/>
      <c r="R92" s="188"/>
      <c r="S92" s="188"/>
      <c r="T92" s="188"/>
      <c r="U92" s="188"/>
      <c r="V92" s="188"/>
      <c r="W92" s="188"/>
      <c r="X92" s="188"/>
      <c r="Y92" s="189"/>
      <c r="Z92" s="194"/>
      <c r="AA92" s="196"/>
      <c r="AB92" s="5"/>
      <c r="AC92" s="196"/>
      <c r="AD92" s="196"/>
    </row>
    <row r="93" spans="1:30">
      <c r="A93" s="196"/>
      <c r="B93" s="196"/>
      <c r="C93" s="196"/>
      <c r="D93" s="196"/>
      <c r="E93" s="196"/>
      <c r="F93" s="196"/>
      <c r="G93" s="196"/>
      <c r="H93" s="196"/>
      <c r="I93" s="8"/>
      <c r="J93" s="8"/>
      <c r="K93" s="8"/>
      <c r="L93" s="8"/>
      <c r="M93" s="8"/>
      <c r="N93" s="8"/>
      <c r="O93" s="196"/>
      <c r="P93" s="196"/>
      <c r="Q93" s="188"/>
      <c r="R93" s="188"/>
      <c r="S93" s="188"/>
      <c r="T93" s="188"/>
      <c r="U93" s="188"/>
      <c r="V93" s="188"/>
      <c r="W93" s="188"/>
      <c r="X93" s="188"/>
      <c r="Y93" s="193"/>
      <c r="Z93" s="193"/>
      <c r="AA93" s="196"/>
      <c r="AB93" s="5"/>
      <c r="AC93" s="196"/>
      <c r="AD93" s="196"/>
    </row>
    <row r="94" spans="1:30">
      <c r="A94" s="196"/>
      <c r="B94" s="196"/>
      <c r="C94" s="196"/>
      <c r="D94" s="196"/>
      <c r="E94" s="196"/>
      <c r="F94" s="196"/>
      <c r="G94" s="196"/>
      <c r="H94" s="196"/>
      <c r="I94" s="8"/>
      <c r="J94" s="8"/>
      <c r="K94" s="8"/>
      <c r="L94" s="8"/>
      <c r="M94" s="8"/>
      <c r="N94" s="8"/>
      <c r="O94" s="196"/>
      <c r="P94" s="196"/>
      <c r="Q94" s="188"/>
      <c r="R94" s="188"/>
      <c r="S94" s="188"/>
      <c r="T94" s="188"/>
      <c r="U94" s="188"/>
      <c r="V94" s="188"/>
      <c r="W94" s="188"/>
      <c r="X94" s="188"/>
      <c r="Y94" s="189"/>
      <c r="Z94" s="194"/>
      <c r="AA94" s="196"/>
      <c r="AB94" s="5"/>
      <c r="AC94" s="196"/>
      <c r="AD94" s="196"/>
    </row>
    <row r="95" spans="1:30">
      <c r="A95" s="196"/>
      <c r="B95" s="196"/>
      <c r="C95" s="196"/>
      <c r="D95" s="196"/>
      <c r="E95" s="196"/>
      <c r="F95" s="196"/>
      <c r="G95" s="196"/>
      <c r="H95" s="196"/>
      <c r="I95" s="8"/>
      <c r="J95" s="8"/>
      <c r="K95" s="8"/>
      <c r="L95" s="8"/>
      <c r="M95" s="8"/>
      <c r="N95" s="8"/>
      <c r="O95" s="196"/>
      <c r="P95" s="196"/>
      <c r="Q95" s="188"/>
      <c r="R95" s="188"/>
      <c r="S95" s="188"/>
      <c r="T95" s="188"/>
      <c r="U95" s="188"/>
      <c r="V95" s="188"/>
      <c r="W95" s="188"/>
      <c r="X95" s="188"/>
      <c r="Y95" s="193"/>
      <c r="Z95" s="193"/>
      <c r="AA95" s="196"/>
      <c r="AB95" s="5"/>
      <c r="AC95" s="196"/>
      <c r="AD95" s="196"/>
    </row>
    <row r="96" spans="1:30">
      <c r="A96" s="196"/>
      <c r="B96" s="196"/>
      <c r="C96" s="196"/>
      <c r="D96" s="196"/>
      <c r="E96" s="196"/>
      <c r="F96" s="196"/>
      <c r="G96" s="196"/>
      <c r="H96" s="196"/>
      <c r="I96" s="8"/>
      <c r="J96" s="8"/>
      <c r="K96" s="8"/>
      <c r="L96" s="8"/>
      <c r="M96" s="8"/>
      <c r="N96" s="8"/>
      <c r="O96" s="196"/>
      <c r="P96" s="196"/>
      <c r="Q96" s="188"/>
      <c r="R96" s="188"/>
      <c r="S96" s="188"/>
      <c r="T96" s="188"/>
      <c r="U96" s="188"/>
      <c r="V96" s="188"/>
      <c r="W96" s="188"/>
      <c r="X96" s="188"/>
      <c r="Y96" s="189"/>
      <c r="Z96" s="194"/>
      <c r="AA96" s="196"/>
      <c r="AB96" s="5"/>
      <c r="AC96" s="196"/>
      <c r="AD96" s="196"/>
    </row>
    <row r="97" spans="1:30">
      <c r="A97" s="196"/>
      <c r="B97" s="196"/>
      <c r="C97" s="196"/>
      <c r="D97" s="196"/>
      <c r="E97" s="196"/>
      <c r="F97" s="196"/>
      <c r="G97" s="196"/>
      <c r="H97" s="196"/>
      <c r="I97" s="8"/>
      <c r="J97" s="8"/>
      <c r="K97" s="8"/>
      <c r="L97" s="8"/>
      <c r="M97" s="8"/>
      <c r="N97" s="8"/>
      <c r="O97" s="196"/>
      <c r="P97" s="196"/>
      <c r="Q97" s="188"/>
      <c r="R97" s="188"/>
      <c r="S97" s="188"/>
      <c r="T97" s="188"/>
      <c r="U97" s="188"/>
      <c r="V97" s="188"/>
      <c r="W97" s="188"/>
      <c r="X97" s="188"/>
      <c r="Y97" s="193"/>
      <c r="Z97" s="193"/>
      <c r="AA97" s="196"/>
      <c r="AB97" s="5"/>
      <c r="AC97" s="196"/>
      <c r="AD97" s="196"/>
    </row>
    <row r="98" spans="1:30">
      <c r="A98" s="196"/>
      <c r="B98" s="196"/>
      <c r="C98" s="196"/>
      <c r="D98" s="196"/>
      <c r="E98" s="196"/>
      <c r="F98" s="196"/>
      <c r="G98" s="196"/>
      <c r="H98" s="196"/>
      <c r="I98" s="8"/>
      <c r="J98" s="8"/>
      <c r="K98" s="8"/>
      <c r="L98" s="8"/>
      <c r="M98" s="8"/>
      <c r="N98" s="8"/>
      <c r="O98" s="196"/>
      <c r="P98" s="196"/>
      <c r="Q98" s="188"/>
      <c r="R98" s="188"/>
      <c r="S98" s="188"/>
      <c r="T98" s="188"/>
      <c r="U98" s="188"/>
      <c r="V98" s="188"/>
      <c r="W98" s="188"/>
      <c r="X98" s="188"/>
      <c r="Y98" s="189"/>
      <c r="Z98" s="194"/>
      <c r="AA98" s="196"/>
      <c r="AB98" s="5"/>
      <c r="AC98" s="196"/>
      <c r="AD98" s="196"/>
    </row>
    <row r="99" spans="1:30">
      <c r="A99" s="196"/>
      <c r="B99" s="196"/>
      <c r="C99" s="196"/>
      <c r="D99" s="196"/>
      <c r="E99" s="196"/>
      <c r="F99" s="196"/>
      <c r="G99" s="196"/>
      <c r="H99" s="196"/>
      <c r="I99" s="8"/>
      <c r="J99" s="8"/>
      <c r="K99" s="8"/>
      <c r="L99" s="8"/>
      <c r="M99" s="8"/>
      <c r="N99" s="8"/>
      <c r="O99" s="196"/>
      <c r="P99" s="196"/>
      <c r="Q99" s="188"/>
      <c r="R99" s="188"/>
      <c r="S99" s="188"/>
      <c r="T99" s="188"/>
      <c r="U99" s="188"/>
      <c r="V99" s="188"/>
      <c r="W99" s="188"/>
      <c r="X99" s="188"/>
      <c r="Y99" s="193"/>
      <c r="Z99" s="193"/>
      <c r="AA99" s="196"/>
      <c r="AB99" s="5"/>
      <c r="AC99" s="196"/>
      <c r="AD99" s="196"/>
    </row>
    <row r="100" spans="1:30">
      <c r="A100" s="196"/>
      <c r="B100" s="196"/>
      <c r="C100" s="196"/>
      <c r="D100" s="196"/>
      <c r="E100" s="196"/>
      <c r="F100" s="196"/>
      <c r="G100" s="196"/>
      <c r="H100" s="196"/>
      <c r="I100" s="8"/>
      <c r="J100" s="8"/>
      <c r="K100" s="8"/>
      <c r="L100" s="8"/>
      <c r="M100" s="8"/>
      <c r="N100" s="8"/>
      <c r="O100" s="196"/>
      <c r="P100" s="196"/>
      <c r="Q100" s="188"/>
      <c r="R100" s="188"/>
      <c r="S100" s="188"/>
      <c r="T100" s="188"/>
      <c r="U100" s="188"/>
      <c r="V100" s="188"/>
      <c r="W100" s="188"/>
      <c r="X100" s="188"/>
      <c r="Y100" s="189"/>
      <c r="Z100" s="194"/>
      <c r="AA100" s="196"/>
      <c r="AB100" s="5"/>
      <c r="AC100" s="196"/>
      <c r="AD100" s="196"/>
    </row>
    <row r="101" spans="1:30">
      <c r="A101" s="196"/>
      <c r="B101" s="196"/>
      <c r="C101" s="196"/>
      <c r="D101" s="196"/>
      <c r="E101" s="196"/>
      <c r="F101" s="196"/>
      <c r="G101" s="196"/>
      <c r="H101" s="196"/>
      <c r="I101" s="196"/>
      <c r="J101" s="196"/>
      <c r="K101" s="196"/>
      <c r="L101" s="196"/>
      <c r="M101" s="196"/>
      <c r="N101" s="196"/>
      <c r="O101" s="196"/>
      <c r="P101" s="196"/>
      <c r="Q101" s="188"/>
      <c r="R101" s="188"/>
      <c r="S101" s="188"/>
      <c r="T101" s="188"/>
      <c r="U101" s="188"/>
      <c r="V101" s="188"/>
      <c r="W101" s="188"/>
      <c r="X101" s="188"/>
      <c r="Y101" s="193"/>
      <c r="Z101" s="193"/>
      <c r="AA101" s="196"/>
      <c r="AB101" s="5"/>
      <c r="AC101" s="196"/>
      <c r="AD101" s="196"/>
    </row>
    <row r="102" spans="1:30">
      <c r="A102" s="196"/>
      <c r="B102" s="196"/>
      <c r="C102" s="196"/>
      <c r="D102" s="196"/>
      <c r="E102" s="196"/>
      <c r="F102" s="196"/>
      <c r="G102" s="196"/>
      <c r="H102" s="196"/>
      <c r="I102" s="196"/>
      <c r="J102" s="196"/>
      <c r="K102" s="196"/>
      <c r="L102" s="196"/>
      <c r="M102" s="196"/>
      <c r="N102" s="196"/>
      <c r="O102" s="196"/>
      <c r="P102" s="196"/>
      <c r="Q102" s="188"/>
      <c r="R102" s="188"/>
      <c r="S102" s="188"/>
      <c r="T102" s="188"/>
      <c r="U102" s="188"/>
      <c r="V102" s="188"/>
      <c r="W102" s="188"/>
      <c r="X102" s="188"/>
      <c r="Y102" s="189"/>
      <c r="Z102" s="194"/>
      <c r="AA102" s="196"/>
      <c r="AB102" s="5"/>
      <c r="AC102" s="196"/>
      <c r="AD102" s="196"/>
    </row>
    <row r="103" spans="1:30">
      <c r="A103" s="196"/>
      <c r="B103" s="196"/>
      <c r="C103" s="196"/>
      <c r="D103" s="196"/>
      <c r="E103" s="196"/>
      <c r="F103" s="196"/>
      <c r="G103" s="196"/>
      <c r="H103" s="196"/>
      <c r="I103" s="196"/>
      <c r="J103" s="196"/>
      <c r="K103" s="196"/>
      <c r="L103" s="196"/>
      <c r="M103" s="196"/>
      <c r="N103" s="196"/>
      <c r="O103" s="196"/>
      <c r="P103" s="196"/>
      <c r="Q103" s="188"/>
      <c r="R103" s="188"/>
      <c r="S103" s="188"/>
      <c r="T103" s="188"/>
      <c r="U103" s="188"/>
      <c r="V103" s="188"/>
      <c r="W103" s="188"/>
      <c r="X103" s="188"/>
      <c r="Y103" s="193"/>
      <c r="Z103" s="193"/>
      <c r="AA103" s="196"/>
      <c r="AB103" s="5"/>
      <c r="AC103" s="196"/>
      <c r="AD103" s="196"/>
    </row>
    <row r="104" spans="1:30">
      <c r="A104" s="196"/>
      <c r="B104" s="196"/>
      <c r="C104" s="196"/>
      <c r="D104" s="196"/>
      <c r="E104" s="196"/>
      <c r="F104" s="196"/>
      <c r="G104" s="196"/>
      <c r="H104" s="196"/>
      <c r="I104" s="196"/>
      <c r="J104" s="196"/>
      <c r="K104" s="196"/>
      <c r="L104" s="196"/>
      <c r="M104" s="196"/>
      <c r="N104" s="196"/>
      <c r="O104" s="196"/>
      <c r="P104" s="196"/>
      <c r="Q104" s="188"/>
      <c r="R104" s="188"/>
      <c r="S104" s="188"/>
      <c r="T104" s="188"/>
      <c r="U104" s="188"/>
      <c r="V104" s="188"/>
      <c r="W104" s="188"/>
      <c r="X104" s="188"/>
      <c r="Y104" s="189"/>
      <c r="Z104" s="194"/>
      <c r="AA104" s="196"/>
      <c r="AB104" s="5"/>
      <c r="AC104" s="196"/>
      <c r="AD104" s="196"/>
    </row>
    <row r="105" spans="1:30">
      <c r="A105" s="196"/>
      <c r="B105" s="196"/>
      <c r="C105" s="196"/>
      <c r="D105" s="196"/>
      <c r="E105" s="196"/>
      <c r="F105" s="196"/>
      <c r="G105" s="196"/>
      <c r="H105" s="196"/>
      <c r="I105" s="196"/>
      <c r="J105" s="196"/>
      <c r="K105" s="196"/>
      <c r="L105" s="196"/>
      <c r="M105" s="196"/>
      <c r="N105" s="196"/>
      <c r="O105" s="196"/>
      <c r="P105" s="196"/>
      <c r="Q105" s="188"/>
      <c r="R105" s="188"/>
      <c r="S105" s="188"/>
      <c r="T105" s="188"/>
      <c r="U105" s="188"/>
      <c r="V105" s="188"/>
      <c r="W105" s="188"/>
      <c r="X105" s="188"/>
      <c r="Y105" s="193"/>
      <c r="Z105" s="193"/>
      <c r="AA105" s="196"/>
      <c r="AB105" s="5"/>
      <c r="AC105" s="196"/>
      <c r="AD105" s="196"/>
    </row>
    <row r="106" spans="1:30">
      <c r="A106" s="196"/>
      <c r="B106" s="196"/>
      <c r="C106" s="196"/>
      <c r="D106" s="196"/>
      <c r="E106" s="196"/>
      <c r="F106" s="196"/>
      <c r="G106" s="196"/>
      <c r="H106" s="196"/>
      <c r="I106" s="196"/>
      <c r="J106" s="196"/>
      <c r="K106" s="196"/>
      <c r="L106" s="196"/>
      <c r="M106" s="196"/>
      <c r="N106" s="196"/>
      <c r="O106" s="196"/>
      <c r="P106" s="196"/>
      <c r="Q106" s="188"/>
      <c r="R106" s="188"/>
      <c r="S106" s="188"/>
      <c r="T106" s="188"/>
      <c r="U106" s="188"/>
      <c r="V106" s="188"/>
      <c r="W106" s="188"/>
      <c r="X106" s="188"/>
      <c r="Y106" s="189"/>
      <c r="Z106" s="194"/>
      <c r="AA106" s="196"/>
      <c r="AB106" s="5"/>
      <c r="AC106" s="196"/>
      <c r="AD106" s="196"/>
    </row>
    <row r="107" spans="1:30">
      <c r="A107" s="200"/>
      <c r="B107" s="200"/>
      <c r="C107" s="200"/>
      <c r="D107" s="200"/>
      <c r="E107" s="200"/>
      <c r="F107" s="200"/>
      <c r="G107" s="200"/>
      <c r="H107" s="201"/>
      <c r="I107" s="200"/>
      <c r="J107" s="200"/>
      <c r="K107" s="200"/>
      <c r="L107" s="200"/>
      <c r="M107" s="200"/>
      <c r="N107" s="202"/>
      <c r="O107" s="86"/>
      <c r="P107" s="86"/>
      <c r="Q107" s="91"/>
      <c r="R107" s="91"/>
      <c r="S107" s="91"/>
      <c r="T107" s="91"/>
      <c r="U107" s="91"/>
      <c r="V107" s="91"/>
      <c r="W107" s="91"/>
      <c r="X107" s="91"/>
      <c r="Y107" s="205"/>
      <c r="Z107" s="205"/>
      <c r="AA107" s="86"/>
      <c r="AB107" s="200"/>
      <c r="AC107" s="203" t="s">
        <v>41</v>
      </c>
      <c r="AD107" s="86"/>
    </row>
    <row r="108" spans="1:30" ht="25.5">
      <c r="A108" s="91" t="s">
        <v>77</v>
      </c>
      <c r="B108" s="91"/>
      <c r="C108" s="91"/>
      <c r="D108" s="91"/>
      <c r="E108" s="91"/>
      <c r="F108" s="91"/>
      <c r="G108" s="91"/>
      <c r="H108" s="204"/>
      <c r="I108" s="91"/>
      <c r="J108" s="91"/>
      <c r="K108" s="91"/>
      <c r="L108" s="91"/>
      <c r="M108" s="91"/>
      <c r="N108" s="91"/>
      <c r="O108" s="86"/>
      <c r="P108" s="86"/>
      <c r="Q108" s="91"/>
      <c r="R108" s="91"/>
      <c r="S108" s="91"/>
      <c r="T108" s="91"/>
      <c r="U108" s="91"/>
      <c r="V108" s="91"/>
      <c r="W108" s="91"/>
      <c r="X108" s="91"/>
      <c r="Y108" s="204"/>
      <c r="Z108" s="206"/>
      <c r="AA108" s="86"/>
      <c r="AB108" s="205" t="s">
        <v>78</v>
      </c>
      <c r="AC108" s="205">
        <v>0</v>
      </c>
      <c r="AD108" s="86"/>
    </row>
    <row r="109" spans="1:30">
      <c r="A109" s="91">
        <f>COUNTIF(A10:G10,"0")</f>
        <v>0</v>
      </c>
      <c r="B109" s="91">
        <f>COUNTIF(A13:G13,"0")</f>
        <v>0</v>
      </c>
      <c r="C109" s="91">
        <f>COUNTIF(A16:G16,"0")</f>
        <v>0</v>
      </c>
      <c r="D109" s="91">
        <f>COUNTIF(A19:G19,"0")</f>
        <v>0</v>
      </c>
      <c r="E109" s="91">
        <f>COUNTIF(A22:G22,"0")</f>
        <v>0</v>
      </c>
      <c r="F109" s="91">
        <f>COUNTIF(A25:G25,"0")</f>
        <v>0</v>
      </c>
      <c r="G109" s="91">
        <f>COUNTIF(A28:G28,"0")</f>
        <v>0</v>
      </c>
      <c r="H109" s="91">
        <f>COUNTIF(A31:G31,"0")</f>
        <v>0</v>
      </c>
      <c r="I109" s="91">
        <f>COUNTIF(A34:G34,"0")</f>
        <v>0</v>
      </c>
      <c r="J109" s="91">
        <f>COUNTIF(A37:G37,"0")</f>
        <v>0</v>
      </c>
      <c r="K109" s="91">
        <f>COUNTIF(A40:G40,"0")</f>
        <v>0</v>
      </c>
      <c r="L109" s="91">
        <f>COUNTIF(A43:G43,"0")</f>
        <v>0</v>
      </c>
      <c r="M109" s="91">
        <f>COUNTIF(A46:G46,"0")</f>
        <v>0</v>
      </c>
      <c r="N109" s="91">
        <f>COUNTIF(A49:G49,"0")</f>
        <v>0</v>
      </c>
      <c r="O109" s="91">
        <f>COUNTIF(A52:G52,"0")</f>
        <v>0</v>
      </c>
      <c r="P109" s="91">
        <f>COUNTIF(A55:G55,"0")</f>
        <v>0</v>
      </c>
      <c r="Q109" s="91">
        <f>COUNTIF(A58:G58,"0")</f>
        <v>0</v>
      </c>
      <c r="R109" s="91">
        <f>COUNTIF(A61:G61,"0")</f>
        <v>0</v>
      </c>
      <c r="S109" s="91">
        <f>COUNTIF(A64:G64,"0")</f>
        <v>0</v>
      </c>
      <c r="T109" s="91">
        <f>COUNTIF(A67:G67,"0")</f>
        <v>0</v>
      </c>
      <c r="U109" s="91">
        <f>COUNTIF(A70:G70,"0")</f>
        <v>0</v>
      </c>
      <c r="V109" s="91">
        <f>COUNTIF(A73:G73,"0")</f>
        <v>0</v>
      </c>
      <c r="W109" s="91">
        <f>COUNTIF(A76:G76,"0")</f>
        <v>0</v>
      </c>
      <c r="X109" s="91">
        <f>COUNTIF(A79:G79,"0")</f>
        <v>0</v>
      </c>
      <c r="Y109" s="91">
        <f>COUNTIF(A82:G82,"0")</f>
        <v>0</v>
      </c>
      <c r="Z109" s="91">
        <f>COUNTIF(A85:G85,"0")</f>
        <v>0</v>
      </c>
      <c r="AA109" s="91">
        <f>COUNTIF(A88:G88,"0")</f>
        <v>0</v>
      </c>
      <c r="AB109" s="204">
        <f>SUM(A109:AA109)</f>
        <v>0</v>
      </c>
      <c r="AC109" s="206">
        <f>AB109/180</f>
        <v>0</v>
      </c>
      <c r="AD109" s="86"/>
    </row>
    <row r="110" spans="1:30" ht="25.5">
      <c r="A110" s="91" t="s">
        <v>26</v>
      </c>
      <c r="B110" s="91"/>
      <c r="C110" s="91"/>
      <c r="D110" s="91"/>
      <c r="E110" s="91"/>
      <c r="F110" s="91"/>
      <c r="G110" s="91"/>
      <c r="H110" s="91"/>
      <c r="I110" s="91"/>
      <c r="J110" s="91"/>
      <c r="K110" s="91"/>
      <c r="L110" s="91"/>
      <c r="M110" s="91"/>
      <c r="N110" s="91"/>
      <c r="O110" s="86"/>
      <c r="P110" s="86"/>
      <c r="Q110" s="91"/>
      <c r="R110" s="91"/>
      <c r="S110" s="91"/>
      <c r="T110" s="91"/>
      <c r="U110" s="91"/>
      <c r="V110" s="91"/>
      <c r="W110" s="91"/>
      <c r="X110" s="91"/>
      <c r="Y110" s="204"/>
      <c r="Z110" s="206"/>
      <c r="AA110" s="86"/>
      <c r="AB110" s="205" t="s">
        <v>37</v>
      </c>
      <c r="AC110" s="204">
        <v>1</v>
      </c>
      <c r="AD110" s="86"/>
    </row>
    <row r="111" spans="1:30">
      <c r="A111" s="91">
        <f>COUNTIF(A10:G10,"1")</f>
        <v>0</v>
      </c>
      <c r="B111" s="91">
        <f>COUNTIF(A13:G13,"1")</f>
        <v>0</v>
      </c>
      <c r="C111" s="91">
        <f>COUNTIF(A16:G16,"1")</f>
        <v>0</v>
      </c>
      <c r="D111" s="91">
        <f>COUNTIF(A19:G19,"1")</f>
        <v>0</v>
      </c>
      <c r="E111" s="91">
        <f>COUNTIF(A22:G22,"1")</f>
        <v>0</v>
      </c>
      <c r="F111" s="91">
        <f>COUNTIF(A25:G25,"1")</f>
        <v>0</v>
      </c>
      <c r="G111" s="91">
        <f>COUNTIF(A28:G28,"1")</f>
        <v>0</v>
      </c>
      <c r="H111" s="91">
        <f>COUNTIF(A31:G31,"1")</f>
        <v>0</v>
      </c>
      <c r="I111" s="91">
        <f>COUNTIF(A34:G34,"1")</f>
        <v>0</v>
      </c>
      <c r="J111" s="91">
        <f>COUNTIF(A37:G37,"1")</f>
        <v>0</v>
      </c>
      <c r="K111" s="91">
        <f>COUNTIF(A40:G40,"1")</f>
        <v>0</v>
      </c>
      <c r="L111" s="91">
        <f>COUNTIF(A43:G43,"1")</f>
        <v>0</v>
      </c>
      <c r="M111" s="91">
        <f>COUNTIF(A46:G46,"1")</f>
        <v>0</v>
      </c>
      <c r="N111" s="91">
        <f>COUNTIF(A49:G49,"1")</f>
        <v>0</v>
      </c>
      <c r="O111" s="91">
        <f>COUNTIF(A52:G52,"1")</f>
        <v>0</v>
      </c>
      <c r="P111" s="91">
        <f>COUNTIF(A55:G55,"1")</f>
        <v>0</v>
      </c>
      <c r="Q111" s="91">
        <f>COUNTIF(A58:G58,"1")</f>
        <v>0</v>
      </c>
      <c r="R111" s="91">
        <f>COUNTIF(A61:G61,"1")</f>
        <v>0</v>
      </c>
      <c r="S111" s="91">
        <f>COUNTIF(A64:G64,"1")</f>
        <v>0</v>
      </c>
      <c r="T111" s="91">
        <f>COUNTIF(A67:G67,"1")</f>
        <v>0</v>
      </c>
      <c r="U111" s="91">
        <f>COUNTIF(A70:G70,"1")</f>
        <v>0</v>
      </c>
      <c r="V111" s="91">
        <f>COUNTIF(A73:G73,"1")</f>
        <v>0</v>
      </c>
      <c r="W111" s="91">
        <f>COUNTIF(A76:G76,"1")</f>
        <v>0</v>
      </c>
      <c r="X111" s="91">
        <f>COUNTIF(A79:G79,"1")</f>
        <v>0</v>
      </c>
      <c r="Y111" s="91">
        <f>COUNTIF(A82:G82,"1")</f>
        <v>0</v>
      </c>
      <c r="Z111" s="91">
        <f>COUNTIF(A85:G85,"1")</f>
        <v>0</v>
      </c>
      <c r="AA111" s="91">
        <f>COUNTIF(A88:G88,"1")</f>
        <v>0</v>
      </c>
      <c r="AB111" s="204">
        <f>SUM(A111:AA111)</f>
        <v>0</v>
      </c>
      <c r="AC111" s="206">
        <f>AB111/180</f>
        <v>0</v>
      </c>
      <c r="AD111" s="86"/>
    </row>
    <row r="112" spans="1:30" ht="25.5">
      <c r="A112" s="91" t="s">
        <v>27</v>
      </c>
      <c r="B112" s="91"/>
      <c r="C112" s="91"/>
      <c r="D112" s="91"/>
      <c r="E112" s="91"/>
      <c r="F112" s="91"/>
      <c r="G112" s="91"/>
      <c r="H112" s="91"/>
      <c r="I112" s="91"/>
      <c r="J112" s="91"/>
      <c r="K112" s="91"/>
      <c r="L112" s="91"/>
      <c r="M112" s="91"/>
      <c r="N112" s="91"/>
      <c r="O112" s="86"/>
      <c r="P112" s="86"/>
      <c r="Q112" s="91"/>
      <c r="R112" s="91"/>
      <c r="S112" s="91"/>
      <c r="T112" s="91"/>
      <c r="U112" s="91"/>
      <c r="V112" s="91"/>
      <c r="W112" s="91"/>
      <c r="X112" s="91"/>
      <c r="Y112" s="204"/>
      <c r="Z112" s="206"/>
      <c r="AA112" s="86"/>
      <c r="AB112" s="205" t="s">
        <v>38</v>
      </c>
      <c r="AC112" s="205">
        <v>2</v>
      </c>
      <c r="AD112" s="86"/>
    </row>
    <row r="113" spans="1:30">
      <c r="A113" s="91">
        <f>COUNTIF(A10:G10,"2")</f>
        <v>0</v>
      </c>
      <c r="B113" s="91">
        <f>COUNTIF(A13:G13,"2")</f>
        <v>0</v>
      </c>
      <c r="C113" s="91">
        <f>COUNTIF(A16:G16,"2")</f>
        <v>0</v>
      </c>
      <c r="D113" s="91">
        <f>COUNTIF(A19:G19,"2")</f>
        <v>0</v>
      </c>
      <c r="E113" s="91">
        <f>COUNTIF(A22:G22,"2")</f>
        <v>0</v>
      </c>
      <c r="F113" s="91">
        <f>COUNTIF(A25:G25,"2")</f>
        <v>0</v>
      </c>
      <c r="G113" s="91">
        <f>COUNTIF(A28:G28,"2")</f>
        <v>0</v>
      </c>
      <c r="H113" s="91">
        <f>COUNTIF(A31:G31,"2")</f>
        <v>0</v>
      </c>
      <c r="I113" s="91">
        <f>COUNTIF(A34:G34,"2")</f>
        <v>0</v>
      </c>
      <c r="J113" s="91">
        <f>COUNTIF(A37:G37,"2")</f>
        <v>0</v>
      </c>
      <c r="K113" s="91">
        <f>COUNTIF(A40:G40,"2")</f>
        <v>0</v>
      </c>
      <c r="L113" s="91">
        <f>COUNTIF(A43:G43,"2")</f>
        <v>0</v>
      </c>
      <c r="M113" s="91">
        <f>COUNTIF(A46:G46,"2")</f>
        <v>0</v>
      </c>
      <c r="N113" s="91">
        <f>COUNTIF(A49:G49,"2")</f>
        <v>0</v>
      </c>
      <c r="O113" s="91">
        <f>COUNTIF($A$52:$G$52,"2")</f>
        <v>0</v>
      </c>
      <c r="P113" s="91">
        <f>COUNTIF($A$55:$G$55,"2")</f>
        <v>0</v>
      </c>
      <c r="Q113" s="91">
        <f>COUNTIF($A$58:$G$58,"2")</f>
        <v>0</v>
      </c>
      <c r="R113" s="91">
        <f>COUNTIF($A$61:$G$61,"2")</f>
        <v>0</v>
      </c>
      <c r="S113" s="91">
        <f>COUNTIF($A$64:$G$64,"2")</f>
        <v>0</v>
      </c>
      <c r="T113" s="91">
        <f>COUNTIF($A$67:$G$67,"2")</f>
        <v>0</v>
      </c>
      <c r="U113" s="91">
        <f>COUNTIF($A$70:$G$70,"2")</f>
        <v>0</v>
      </c>
      <c r="V113" s="91">
        <f>COUNTIF($A$73:$G$73,"2")</f>
        <v>0</v>
      </c>
      <c r="W113" s="91">
        <f>COUNTIF($A$76:$G$76,"2")</f>
        <v>0</v>
      </c>
      <c r="X113" s="91">
        <f>COUNTIF($A$79:$G$79,"2")</f>
        <v>0</v>
      </c>
      <c r="Y113" s="91">
        <f>COUNTIF($A$82:$G$82,"2")</f>
        <v>0</v>
      </c>
      <c r="Z113" s="91">
        <f>COUNTIF($A$85:$G$85,"2")</f>
        <v>0</v>
      </c>
      <c r="AA113" s="91">
        <f>COUNTIF($A$88:$G$88,"2")</f>
        <v>0</v>
      </c>
      <c r="AB113" s="204">
        <f>SUM(A113:AA113)</f>
        <v>0</v>
      </c>
      <c r="AC113" s="206">
        <f>AB113/180</f>
        <v>0</v>
      </c>
      <c r="AD113" s="86"/>
    </row>
    <row r="114" spans="1:30" ht="25.5">
      <c r="A114" s="91" t="s">
        <v>28</v>
      </c>
      <c r="B114" s="91"/>
      <c r="C114" s="91"/>
      <c r="D114" s="91"/>
      <c r="E114" s="91"/>
      <c r="F114" s="91"/>
      <c r="G114" s="91"/>
      <c r="H114" s="91"/>
      <c r="I114" s="91"/>
      <c r="J114" s="91"/>
      <c r="K114" s="91"/>
      <c r="L114" s="91"/>
      <c r="M114" s="91"/>
      <c r="N114" s="91"/>
      <c r="O114" s="86"/>
      <c r="P114" s="86"/>
      <c r="Q114" s="91"/>
      <c r="R114" s="91"/>
      <c r="S114" s="91"/>
      <c r="T114" s="91"/>
      <c r="U114" s="91"/>
      <c r="V114" s="91"/>
      <c r="W114" s="91"/>
      <c r="X114" s="91"/>
      <c r="Y114" s="204"/>
      <c r="Z114" s="206"/>
      <c r="AA114" s="86"/>
      <c r="AB114" s="205" t="s">
        <v>39</v>
      </c>
      <c r="AC114" s="205">
        <v>3</v>
      </c>
      <c r="AD114" s="86"/>
    </row>
    <row r="115" spans="1:30">
      <c r="A115" s="91">
        <f>COUNTIF(A10:G10,"3")</f>
        <v>0</v>
      </c>
      <c r="B115" s="91">
        <f>COUNTIF(A13:G13,"3")</f>
        <v>0</v>
      </c>
      <c r="C115" s="91">
        <f>COUNTIF(A16:G16,"3")</f>
        <v>0</v>
      </c>
      <c r="D115" s="91">
        <f>COUNTIF(A19:G19,"3")</f>
        <v>0</v>
      </c>
      <c r="E115" s="91">
        <f>COUNTIF(A22:G22,"3")</f>
        <v>0</v>
      </c>
      <c r="F115" s="91">
        <f>COUNTIF(A25:G25,"3")</f>
        <v>0</v>
      </c>
      <c r="G115" s="91">
        <f>COUNTIF(A28:G28,"3")</f>
        <v>0</v>
      </c>
      <c r="H115" s="91">
        <f>COUNTIF(A31:G31,"3")</f>
        <v>0</v>
      </c>
      <c r="I115" s="91">
        <f>COUNTIF(A34:G34,"3")</f>
        <v>0</v>
      </c>
      <c r="J115" s="91">
        <f>COUNTIF(A37:G37,"3")</f>
        <v>0</v>
      </c>
      <c r="K115" s="91">
        <f>COUNTIF(A40:G40,"3")</f>
        <v>0</v>
      </c>
      <c r="L115" s="91">
        <f>COUNTIF(A43:G43,"3")</f>
        <v>0</v>
      </c>
      <c r="M115" s="91">
        <f>COUNTIF(A46:G46,"3")</f>
        <v>0</v>
      </c>
      <c r="N115" s="91">
        <f>COUNTIF(A49:G49,"3")</f>
        <v>0</v>
      </c>
      <c r="O115" s="91">
        <f>COUNTIF($A$52:$G$52,"3")</f>
        <v>0</v>
      </c>
      <c r="P115" s="91">
        <f>COUNTIF($A$55:$G$55,"3")</f>
        <v>0</v>
      </c>
      <c r="Q115" s="91">
        <f>COUNTIF($A$58:$G$58,"3")</f>
        <v>0</v>
      </c>
      <c r="R115" s="91">
        <f>COUNTIF($A$61:$G$61,"3")</f>
        <v>0</v>
      </c>
      <c r="S115" s="91">
        <f>COUNTIF($A$64:$G$64,"3")</f>
        <v>0</v>
      </c>
      <c r="T115" s="91">
        <f>COUNTIF($A$67:$G$67,"3")</f>
        <v>0</v>
      </c>
      <c r="U115" s="91">
        <f>COUNTIF($A$70:$G$70,"3")</f>
        <v>0</v>
      </c>
      <c r="V115" s="91">
        <f>COUNTIF($A$73:$G$73,"3")</f>
        <v>0</v>
      </c>
      <c r="W115" s="91">
        <f>COUNTIF($A$76:$G$76,"3")</f>
        <v>0</v>
      </c>
      <c r="X115" s="91">
        <f>COUNTIF($A$79:$G$79,"3")</f>
        <v>0</v>
      </c>
      <c r="Y115" s="91">
        <f>COUNTIF($A$82:$G$82,"3")</f>
        <v>0</v>
      </c>
      <c r="Z115" s="91">
        <f>COUNTIF($A$85:$G$85,"3")</f>
        <v>0</v>
      </c>
      <c r="AA115" s="91">
        <f>COUNTIF($A$88:$G$88,"3")</f>
        <v>0</v>
      </c>
      <c r="AB115" s="204">
        <f>SUM(A115:AA115)</f>
        <v>0</v>
      </c>
      <c r="AC115" s="206">
        <f>AB115/180</f>
        <v>0</v>
      </c>
      <c r="AD115" s="86"/>
    </row>
    <row r="116" spans="1:30" ht="25.5">
      <c r="A116" s="91" t="s">
        <v>29</v>
      </c>
      <c r="B116" s="91"/>
      <c r="C116" s="91"/>
      <c r="D116" s="91"/>
      <c r="E116" s="91"/>
      <c r="F116" s="91"/>
      <c r="G116" s="91"/>
      <c r="H116" s="91"/>
      <c r="I116" s="91"/>
      <c r="J116" s="91"/>
      <c r="K116" s="91"/>
      <c r="L116" s="91"/>
      <c r="M116" s="91"/>
      <c r="N116" s="91"/>
      <c r="O116" s="86"/>
      <c r="P116" s="86"/>
      <c r="Q116" s="91"/>
      <c r="R116" s="91"/>
      <c r="S116" s="91"/>
      <c r="T116" s="91"/>
      <c r="U116" s="91"/>
      <c r="V116" s="91"/>
      <c r="W116" s="91"/>
      <c r="X116" s="91"/>
      <c r="Y116" s="204"/>
      <c r="Z116" s="206"/>
      <c r="AA116" s="86"/>
      <c r="AB116" s="205" t="s">
        <v>40</v>
      </c>
      <c r="AC116" s="205">
        <v>4</v>
      </c>
      <c r="AD116" s="86"/>
    </row>
    <row r="117" spans="1:30">
      <c r="A117" s="91">
        <f>COUNTIF(A10:G10,"4")</f>
        <v>0</v>
      </c>
      <c r="B117" s="91">
        <f>COUNTIF(A13:G13,"4")</f>
        <v>0</v>
      </c>
      <c r="C117" s="91">
        <f>COUNTIF(A16:G16,"4")</f>
        <v>0</v>
      </c>
      <c r="D117" s="91">
        <f>COUNTIF(A19:G19,"4")</f>
        <v>0</v>
      </c>
      <c r="E117" s="91">
        <f>COUNTIF(A22:G22,"4")</f>
        <v>0</v>
      </c>
      <c r="F117" s="91">
        <f>COUNTIF(A25:G25,"4")</f>
        <v>0</v>
      </c>
      <c r="G117" s="91">
        <f>COUNTIF(A28:G28,"4")</f>
        <v>0</v>
      </c>
      <c r="H117" s="91">
        <f>COUNTIF(A31:G31,"4")</f>
        <v>0</v>
      </c>
      <c r="I117" s="91">
        <f>COUNTIF(A34:G34,"4")</f>
        <v>0</v>
      </c>
      <c r="J117" s="91">
        <f>COUNTIF(A37:G37,"4")</f>
        <v>0</v>
      </c>
      <c r="K117" s="91">
        <f>COUNTIF(A40:G40,"4")</f>
        <v>0</v>
      </c>
      <c r="L117" s="91">
        <f>COUNTIF(A43:G43,"4")</f>
        <v>0</v>
      </c>
      <c r="M117" s="91">
        <f>COUNTIF(A46:G46,"4")</f>
        <v>0</v>
      </c>
      <c r="N117" s="91">
        <f>COUNTIF(A49:G49,"4")</f>
        <v>0</v>
      </c>
      <c r="O117" s="91">
        <f>COUNTIF($A$52:$G$52,"4")</f>
        <v>0</v>
      </c>
      <c r="P117" s="91">
        <f>COUNTIF($A$55:$G$55,"4")</f>
        <v>0</v>
      </c>
      <c r="Q117" s="91">
        <f>COUNTIF($A$58:$G$58,"4")</f>
        <v>0</v>
      </c>
      <c r="R117" s="91">
        <f>COUNTIF($A$61:$G$61,"4")</f>
        <v>0</v>
      </c>
      <c r="S117" s="91">
        <f>COUNTIF($A$64:$G$64,"4")</f>
        <v>0</v>
      </c>
      <c r="T117" s="91">
        <f>COUNTIF($A$67:$G$67,"4")</f>
        <v>0</v>
      </c>
      <c r="U117" s="91">
        <f>COUNTIF($A$70:$G$70,"4")</f>
        <v>0</v>
      </c>
      <c r="V117" s="91">
        <f>COUNTIF($A$73:$G$73,"4")</f>
        <v>0</v>
      </c>
      <c r="W117" s="91">
        <f>COUNTIF($A$76:$G$76,"4")</f>
        <v>0</v>
      </c>
      <c r="X117" s="91">
        <f>COUNTIF($A$79:$G$79,"4")</f>
        <v>0</v>
      </c>
      <c r="Y117" s="91">
        <f>COUNTIF($A$82:$G$82,"4")</f>
        <v>0</v>
      </c>
      <c r="Z117" s="91">
        <f>COUNTIF($A$85:$G$85,"4")</f>
        <v>0</v>
      </c>
      <c r="AA117" s="91">
        <f>COUNTIF($A$88:$G$88,"4")</f>
        <v>0</v>
      </c>
      <c r="AB117" s="204">
        <f>SUM(A117:AA117)</f>
        <v>0</v>
      </c>
      <c r="AC117" s="206">
        <f>AB117/180</f>
        <v>0</v>
      </c>
      <c r="AD117" s="86"/>
    </row>
    <row r="118" spans="1:30" ht="25.5">
      <c r="A118" s="91" t="s">
        <v>30</v>
      </c>
      <c r="B118" s="91"/>
      <c r="C118" s="91"/>
      <c r="D118" s="91"/>
      <c r="E118" s="91"/>
      <c r="F118" s="91"/>
      <c r="G118" s="91"/>
      <c r="H118" s="91"/>
      <c r="I118" s="91"/>
      <c r="J118" s="91"/>
      <c r="K118" s="91"/>
      <c r="L118" s="91"/>
      <c r="M118" s="91"/>
      <c r="N118" s="91"/>
      <c r="O118" s="86"/>
      <c r="P118" s="86"/>
      <c r="Q118" s="91"/>
      <c r="R118" s="91"/>
      <c r="S118" s="91"/>
      <c r="T118" s="91"/>
      <c r="U118" s="91"/>
      <c r="V118" s="91"/>
      <c r="W118" s="91"/>
      <c r="X118" s="91"/>
      <c r="Y118" s="204"/>
      <c r="Z118" s="206"/>
      <c r="AA118" s="86"/>
      <c r="AB118" s="205" t="s">
        <v>42</v>
      </c>
      <c r="AC118" s="205">
        <v>5</v>
      </c>
      <c r="AD118" s="86"/>
    </row>
    <row r="119" spans="1:30">
      <c r="A119" s="91">
        <f>COUNTIF(A10:G10,"5")</f>
        <v>0</v>
      </c>
      <c r="B119" s="91">
        <f>COUNTIF(A13:G13,"5")</f>
        <v>0</v>
      </c>
      <c r="C119" s="91">
        <f>COUNTIF(A16:G16,"5")</f>
        <v>0</v>
      </c>
      <c r="D119" s="91">
        <f>COUNTIF(A19:G19,"5")</f>
        <v>0</v>
      </c>
      <c r="E119" s="91">
        <f>COUNTIF(A22:G22,"5")</f>
        <v>0</v>
      </c>
      <c r="F119" s="91">
        <f>COUNTIF(A25:G25,"5")</f>
        <v>0</v>
      </c>
      <c r="G119" s="91">
        <f>COUNTIF(A28:G28,"5")</f>
        <v>0</v>
      </c>
      <c r="H119" s="91">
        <f>COUNTIF(A31:G31,"5")</f>
        <v>0</v>
      </c>
      <c r="I119" s="91">
        <f>COUNTIF(A34:G34,"5")</f>
        <v>0</v>
      </c>
      <c r="J119" s="91">
        <f>COUNTIF(A37:G37,"5")</f>
        <v>0</v>
      </c>
      <c r="K119" s="91">
        <f>COUNTIF(A40:G40,"5")</f>
        <v>0</v>
      </c>
      <c r="L119" s="91">
        <f>COUNTIF(A43:G43,"5")</f>
        <v>0</v>
      </c>
      <c r="M119" s="91">
        <f>COUNTIF(A46:G46,"5")</f>
        <v>0</v>
      </c>
      <c r="N119" s="91">
        <f>COUNTIF(A49:G49,"5")</f>
        <v>0</v>
      </c>
      <c r="O119" s="91">
        <f>COUNTIF($A$52:$G$52,"5")</f>
        <v>0</v>
      </c>
      <c r="P119" s="91">
        <f>COUNTIF($A$55:$G$55,"5")</f>
        <v>0</v>
      </c>
      <c r="Q119" s="91">
        <f>COUNTIF($A$58:$G$58,"5")</f>
        <v>0</v>
      </c>
      <c r="R119" s="91">
        <f>COUNTIF($A$61:$G$61,"5")</f>
        <v>0</v>
      </c>
      <c r="S119" s="91">
        <f>COUNTIF($A$64:$G$64,"5")</f>
        <v>0</v>
      </c>
      <c r="T119" s="91">
        <f>COUNTIF($A$67:$G$67,"5")</f>
        <v>0</v>
      </c>
      <c r="U119" s="91">
        <f>COUNTIF($A$70:$G$70,"5")</f>
        <v>0</v>
      </c>
      <c r="V119" s="91">
        <f>COUNTIF($A$73:$G$73,"5")</f>
        <v>0</v>
      </c>
      <c r="W119" s="91">
        <f>COUNTIF($A$76:$G$76,"5")</f>
        <v>0</v>
      </c>
      <c r="X119" s="91">
        <f>COUNTIF($A$79:$G$79,"5")</f>
        <v>0</v>
      </c>
      <c r="Y119" s="91">
        <f>COUNTIF($A$82:$G$82,"5")</f>
        <v>0</v>
      </c>
      <c r="Z119" s="91">
        <f>COUNTIF($A$85:$G$85,"5")</f>
        <v>0</v>
      </c>
      <c r="AA119" s="91">
        <f>COUNTIF($A$88:$G$88,"5")</f>
        <v>0</v>
      </c>
      <c r="AB119" s="204">
        <f>SUM(A119:AA119)</f>
        <v>0</v>
      </c>
      <c r="AC119" s="206">
        <f>AB119/180</f>
        <v>0</v>
      </c>
      <c r="AD119" s="86"/>
    </row>
    <row r="120" spans="1:30" ht="25.5">
      <c r="A120" s="91" t="s">
        <v>31</v>
      </c>
      <c r="B120" s="91"/>
      <c r="C120" s="91"/>
      <c r="D120" s="91"/>
      <c r="E120" s="91"/>
      <c r="F120" s="91"/>
      <c r="G120" s="91"/>
      <c r="H120" s="91"/>
      <c r="I120" s="91"/>
      <c r="J120" s="91"/>
      <c r="K120" s="91"/>
      <c r="L120" s="91"/>
      <c r="M120" s="91"/>
      <c r="N120" s="91"/>
      <c r="O120" s="86"/>
      <c r="P120" s="86"/>
      <c r="Q120" s="91"/>
      <c r="R120" s="91"/>
      <c r="S120" s="91"/>
      <c r="T120" s="91"/>
      <c r="U120" s="91"/>
      <c r="V120" s="91"/>
      <c r="W120" s="91"/>
      <c r="X120" s="91"/>
      <c r="Y120" s="204"/>
      <c r="Z120" s="206"/>
      <c r="AA120" s="86"/>
      <c r="AB120" s="205" t="s">
        <v>43</v>
      </c>
      <c r="AC120" s="205">
        <v>6</v>
      </c>
      <c r="AD120" s="86"/>
    </row>
    <row r="121" spans="1:30">
      <c r="A121" s="91">
        <f>COUNTIF(A10:G10,"6")</f>
        <v>0</v>
      </c>
      <c r="B121" s="91">
        <f>COUNTIF(A13:G13,"6")</f>
        <v>0</v>
      </c>
      <c r="C121" s="91">
        <f>COUNTIF(A16:G16,"6")</f>
        <v>0</v>
      </c>
      <c r="D121" s="91">
        <f>COUNTIF(A19:G19,"6")</f>
        <v>0</v>
      </c>
      <c r="E121" s="91">
        <f>COUNTIF(A22:G22,"6")</f>
        <v>0</v>
      </c>
      <c r="F121" s="91">
        <f>COUNTIF(A25:G25,"6")</f>
        <v>0</v>
      </c>
      <c r="G121" s="91">
        <f>COUNTIF(A28:G28,"6")</f>
        <v>0</v>
      </c>
      <c r="H121" s="91">
        <f>COUNTIF(A31:G31,"6")</f>
        <v>0</v>
      </c>
      <c r="I121" s="91">
        <f>COUNTIF(A34:G34,"6")</f>
        <v>0</v>
      </c>
      <c r="J121" s="91">
        <f>COUNTIF(A37:G37,"6")</f>
        <v>0</v>
      </c>
      <c r="K121" s="91">
        <f>COUNTIF(A40:G40,"6")</f>
        <v>0</v>
      </c>
      <c r="L121" s="91">
        <f>COUNTIF(A43:G43,"6")</f>
        <v>0</v>
      </c>
      <c r="M121" s="91">
        <f>COUNTIF(A46:G46,"6")</f>
        <v>0</v>
      </c>
      <c r="N121" s="91">
        <f>COUNTIF(A49:G49,"6")</f>
        <v>0</v>
      </c>
      <c r="O121" s="91">
        <f>COUNTIF($A$52:$G$52,"6")</f>
        <v>0</v>
      </c>
      <c r="P121" s="91">
        <f>COUNTIF($A$55:$G$55,"6")</f>
        <v>0</v>
      </c>
      <c r="Q121" s="91">
        <f>COUNTIF($A$58:$G$58,"6")</f>
        <v>0</v>
      </c>
      <c r="R121" s="91">
        <f>COUNTIF($A$61:$G$61,"6")</f>
        <v>0</v>
      </c>
      <c r="S121" s="91">
        <f>COUNTIF($A$64:$G$64,"6")</f>
        <v>0</v>
      </c>
      <c r="T121" s="91">
        <f>COUNTIF($A$67:$G$67,"6")</f>
        <v>0</v>
      </c>
      <c r="U121" s="91">
        <f>COUNTIF($A$70:$G$70,"6")</f>
        <v>0</v>
      </c>
      <c r="V121" s="91">
        <f>COUNTIF($A$73:$G$73,"6")</f>
        <v>0</v>
      </c>
      <c r="W121" s="91">
        <f>COUNTIF($A$76:$G$76,"6")</f>
        <v>0</v>
      </c>
      <c r="X121" s="91">
        <f>COUNTIF($A$79:$G$79,"6")</f>
        <v>0</v>
      </c>
      <c r="Y121" s="91">
        <f>COUNTIF($A$82:$G$82,"6")</f>
        <v>0</v>
      </c>
      <c r="Z121" s="91">
        <f>COUNTIF($A$85:$G$85,"6")</f>
        <v>0</v>
      </c>
      <c r="AA121" s="91">
        <f>COUNTIF($A$88:$G$88,"6")</f>
        <v>0</v>
      </c>
      <c r="AB121" s="204">
        <f>SUM(A121:AA121)</f>
        <v>0</v>
      </c>
      <c r="AC121" s="206">
        <f>AB121/180</f>
        <v>0</v>
      </c>
      <c r="AD121" s="86"/>
    </row>
    <row r="122" spans="1:30" ht="25.5">
      <c r="A122" s="91" t="s">
        <v>32</v>
      </c>
      <c r="B122" s="91"/>
      <c r="C122" s="91"/>
      <c r="D122" s="91"/>
      <c r="E122" s="91"/>
      <c r="F122" s="91"/>
      <c r="G122" s="91"/>
      <c r="H122" s="91"/>
      <c r="I122" s="91"/>
      <c r="J122" s="91"/>
      <c r="K122" s="91"/>
      <c r="L122" s="91"/>
      <c r="M122" s="91"/>
      <c r="N122" s="91"/>
      <c r="O122" s="86"/>
      <c r="P122" s="86"/>
      <c r="Q122" s="91"/>
      <c r="R122" s="91"/>
      <c r="S122" s="91"/>
      <c r="T122" s="91"/>
      <c r="U122" s="91"/>
      <c r="V122" s="91"/>
      <c r="W122" s="91"/>
      <c r="X122" s="91"/>
      <c r="Y122" s="204"/>
      <c r="Z122" s="206"/>
      <c r="AA122" s="86"/>
      <c r="AB122" s="205" t="s">
        <v>79</v>
      </c>
      <c r="AC122" s="205">
        <v>7</v>
      </c>
      <c r="AD122" s="86"/>
    </row>
    <row r="123" spans="1:30">
      <c r="A123" s="91">
        <f>COUNTIF(A10:G10,"7")</f>
        <v>0</v>
      </c>
      <c r="B123" s="91">
        <f>COUNTIF(A13:G13,"7")</f>
        <v>0</v>
      </c>
      <c r="C123" s="91">
        <f>COUNTIF(A16:G16,"7")</f>
        <v>0</v>
      </c>
      <c r="D123" s="91">
        <f>COUNTIF(A19:G19,"7")</f>
        <v>0</v>
      </c>
      <c r="E123" s="91">
        <f>COUNTIF(A22:G22,"7")</f>
        <v>0</v>
      </c>
      <c r="F123" s="91">
        <f>COUNTIF(A25:G25,"7")</f>
        <v>0</v>
      </c>
      <c r="G123" s="91">
        <f>COUNTIF(A28:G28,"7")</f>
        <v>0</v>
      </c>
      <c r="H123" s="91">
        <f>COUNTIF(A31:G31,"7")</f>
        <v>0</v>
      </c>
      <c r="I123" s="91">
        <f>COUNTIF(A34:G34,"7")</f>
        <v>0</v>
      </c>
      <c r="J123" s="91">
        <f>COUNTIF(A37:G37,"7")</f>
        <v>0</v>
      </c>
      <c r="K123" s="91">
        <f>COUNTIF(A40:G40,"7")</f>
        <v>0</v>
      </c>
      <c r="L123" s="91">
        <f>COUNTIF(A43:G43,"7")</f>
        <v>0</v>
      </c>
      <c r="M123" s="91">
        <f>COUNTIF(A46:G46,"7")</f>
        <v>0</v>
      </c>
      <c r="N123" s="91">
        <f>COUNTIF(A49:G49,"7")</f>
        <v>0</v>
      </c>
      <c r="O123" s="91">
        <f>COUNTIF($A$52:$G$52,"7")</f>
        <v>0</v>
      </c>
      <c r="P123" s="91">
        <f>COUNTIF($A$55:$G$55,"7")</f>
        <v>0</v>
      </c>
      <c r="Q123" s="91">
        <f>COUNTIF($A$58:$G$58,"7")</f>
        <v>0</v>
      </c>
      <c r="R123" s="91">
        <f>COUNTIF($A$61:$G$61,"7")</f>
        <v>0</v>
      </c>
      <c r="S123" s="91">
        <f>COUNTIF($A$64:$G$64,"7")</f>
        <v>0</v>
      </c>
      <c r="T123" s="91">
        <f>COUNTIF($A$67:$G$67,"7")</f>
        <v>0</v>
      </c>
      <c r="U123" s="91">
        <f>COUNTIF($A$70:$G$70,"7")</f>
        <v>0</v>
      </c>
      <c r="V123" s="91">
        <f>COUNTIF($A$73:$G$73,"7")</f>
        <v>0</v>
      </c>
      <c r="W123" s="91">
        <f>COUNTIF($A$76:$G$76,"7")</f>
        <v>0</v>
      </c>
      <c r="X123" s="91">
        <f>COUNTIF($A$79:$G$79,"7")</f>
        <v>0</v>
      </c>
      <c r="Y123" s="91">
        <f>COUNTIF($A$82:$G$82,"7")</f>
        <v>0</v>
      </c>
      <c r="Z123" s="91">
        <f>COUNTIF($A$85:$G$85,"7")</f>
        <v>0</v>
      </c>
      <c r="AA123" s="91">
        <f>COUNTIF($A$88:$G$88,"7")</f>
        <v>0</v>
      </c>
      <c r="AB123" s="204">
        <f>SUM(A123:AA123)</f>
        <v>0</v>
      </c>
      <c r="AC123" s="206">
        <f>AB123/180</f>
        <v>0</v>
      </c>
      <c r="AD123" s="86"/>
    </row>
    <row r="124" spans="1:30" ht="25.5">
      <c r="A124" s="91" t="s">
        <v>33</v>
      </c>
      <c r="B124" s="91"/>
      <c r="C124" s="91"/>
      <c r="D124" s="91"/>
      <c r="E124" s="91"/>
      <c r="F124" s="91"/>
      <c r="G124" s="91"/>
      <c r="H124" s="91"/>
      <c r="I124" s="91"/>
      <c r="J124" s="91"/>
      <c r="K124" s="91"/>
      <c r="L124" s="91"/>
      <c r="M124" s="91"/>
      <c r="N124" s="91"/>
      <c r="O124" s="86"/>
      <c r="P124" s="86"/>
      <c r="Q124" s="91"/>
      <c r="R124" s="91"/>
      <c r="S124" s="91"/>
      <c r="T124" s="91"/>
      <c r="U124" s="91"/>
      <c r="V124" s="91"/>
      <c r="W124" s="91"/>
      <c r="X124" s="91"/>
      <c r="Y124" s="204"/>
      <c r="Z124" s="206"/>
      <c r="AA124" s="86"/>
      <c r="AB124" s="205" t="s">
        <v>80</v>
      </c>
      <c r="AC124" s="205">
        <v>8</v>
      </c>
      <c r="AD124" s="86"/>
    </row>
    <row r="125" spans="1:30">
      <c r="A125" s="91">
        <f>COUNTIF(A10:G10,"8")</f>
        <v>0</v>
      </c>
      <c r="B125" s="91">
        <f>COUNTIF(A13:G13,"8")</f>
        <v>0</v>
      </c>
      <c r="C125" s="91">
        <f>COUNTIF(A16:G16,"8")</f>
        <v>0</v>
      </c>
      <c r="D125" s="91">
        <f>COUNTIF(A19:G19,"8")</f>
        <v>0</v>
      </c>
      <c r="E125" s="91">
        <f>COUNTIF(A22:G22,"8")</f>
        <v>0</v>
      </c>
      <c r="F125" s="91">
        <f>COUNTIF(A25:G25,"8")</f>
        <v>0</v>
      </c>
      <c r="G125" s="91">
        <f>COUNTIF(A28:G28,"8")</f>
        <v>0</v>
      </c>
      <c r="H125" s="91">
        <f>COUNTIF(A31:G31,"8")</f>
        <v>0</v>
      </c>
      <c r="I125" s="91">
        <f>COUNTIF(A34:G34,"8")</f>
        <v>0</v>
      </c>
      <c r="J125" s="91">
        <f>COUNTIF(A37:G37,"8")</f>
        <v>0</v>
      </c>
      <c r="K125" s="91">
        <f>COUNTIF(A40:G40,"8")</f>
        <v>0</v>
      </c>
      <c r="L125" s="91">
        <f>COUNTIF(A43:G43,"8")</f>
        <v>0</v>
      </c>
      <c r="M125" s="91">
        <f>COUNTIF(A46:G46,"8")</f>
        <v>0</v>
      </c>
      <c r="N125" s="91">
        <f>COUNTIF(A49:G49,"8")</f>
        <v>0</v>
      </c>
      <c r="O125" s="91">
        <f>COUNTIF($A$52:$G$52,"8")</f>
        <v>0</v>
      </c>
      <c r="P125" s="91">
        <f>COUNTIF($A$55:$G$55,"8")</f>
        <v>0</v>
      </c>
      <c r="Q125" s="91">
        <f>COUNTIF($A$58:$G$58,"8")</f>
        <v>0</v>
      </c>
      <c r="R125" s="91">
        <f>COUNTIF($A$61:$G$61,"8")</f>
        <v>0</v>
      </c>
      <c r="S125" s="91">
        <f>COUNTIF($A$64:$G$64,"8")</f>
        <v>0</v>
      </c>
      <c r="T125" s="91">
        <f>COUNTIF($A$67:$G$67,"8")</f>
        <v>0</v>
      </c>
      <c r="U125" s="91">
        <f>COUNTIF($A$70:$G$70,"8")</f>
        <v>0</v>
      </c>
      <c r="V125" s="91">
        <f>COUNTIF($A$73:$G$73,"8")</f>
        <v>0</v>
      </c>
      <c r="W125" s="91">
        <f>COUNTIF($A$76:$G$76,"8")</f>
        <v>0</v>
      </c>
      <c r="X125" s="91">
        <f>COUNTIF($A$79:$G$79,"8")</f>
        <v>0</v>
      </c>
      <c r="Y125" s="91">
        <f>COUNTIF($A$82:$G$82,"8")</f>
        <v>0</v>
      </c>
      <c r="Z125" s="91">
        <f>COUNTIF($A$85:$G$85,"8")</f>
        <v>0</v>
      </c>
      <c r="AA125" s="91">
        <f>COUNTIF($A$88:$G$88,"8")</f>
        <v>0</v>
      </c>
      <c r="AB125" s="204">
        <f>SUM(A125:AA125)</f>
        <v>0</v>
      </c>
      <c r="AC125" s="206">
        <f>AB125/180</f>
        <v>0</v>
      </c>
      <c r="AD125" s="86"/>
    </row>
    <row r="126" spans="1:30" ht="25.5">
      <c r="A126" s="91" t="s">
        <v>34</v>
      </c>
      <c r="B126" s="91"/>
      <c r="C126" s="91"/>
      <c r="D126" s="91"/>
      <c r="E126" s="91"/>
      <c r="F126" s="91"/>
      <c r="G126" s="91"/>
      <c r="H126" s="91"/>
      <c r="I126" s="91"/>
      <c r="J126" s="91"/>
      <c r="K126" s="91"/>
      <c r="L126" s="91"/>
      <c r="M126" s="91"/>
      <c r="N126" s="91"/>
      <c r="O126" s="86"/>
      <c r="P126" s="86"/>
      <c r="Q126" s="91"/>
      <c r="R126" s="91"/>
      <c r="S126" s="91"/>
      <c r="T126" s="91"/>
      <c r="U126" s="91"/>
      <c r="V126" s="91"/>
      <c r="W126" s="91"/>
      <c r="X126" s="91"/>
      <c r="Y126" s="204"/>
      <c r="Z126" s="206"/>
      <c r="AA126" s="86"/>
      <c r="AB126" s="205" t="s">
        <v>81</v>
      </c>
      <c r="AC126" s="205">
        <v>9</v>
      </c>
      <c r="AD126" s="86"/>
    </row>
    <row r="127" spans="1:30">
      <c r="A127" s="91">
        <f>COUNTIF(A10:G10,"9")</f>
        <v>0</v>
      </c>
      <c r="B127" s="91">
        <f>COUNTIF(A13:G13,"9")</f>
        <v>0</v>
      </c>
      <c r="C127" s="91">
        <f>COUNTIF(A16:G16,"9")</f>
        <v>0</v>
      </c>
      <c r="D127" s="91">
        <f>COUNTIF(A19:G19,"9")</f>
        <v>0</v>
      </c>
      <c r="E127" s="91">
        <f>COUNTIF(A22:G22,"9")</f>
        <v>0</v>
      </c>
      <c r="F127" s="91">
        <f>COUNTIF(A25:G25,"9")</f>
        <v>0</v>
      </c>
      <c r="G127" s="91">
        <f>COUNTIF(A28:G28,"9")</f>
        <v>0</v>
      </c>
      <c r="H127" s="91">
        <f>COUNTIF(A31:G31,"9")</f>
        <v>0</v>
      </c>
      <c r="I127" s="91">
        <f>COUNTIF(A34:G34,"9")</f>
        <v>0</v>
      </c>
      <c r="J127" s="91">
        <f>COUNTIF(A37:G37,"9")</f>
        <v>0</v>
      </c>
      <c r="K127" s="91">
        <f>COUNTIF(A40:G40,"9")</f>
        <v>0</v>
      </c>
      <c r="L127" s="91">
        <f>COUNTIF(A43:G43,"9")</f>
        <v>0</v>
      </c>
      <c r="M127" s="91">
        <f>COUNTIF(A46:G46,"9")</f>
        <v>0</v>
      </c>
      <c r="N127" s="91">
        <f>COUNTIF(A49:G49,"9")</f>
        <v>0</v>
      </c>
      <c r="O127" s="91">
        <f>COUNTIF($A$52:$G$52,"9")</f>
        <v>0</v>
      </c>
      <c r="P127" s="91">
        <f>COUNTIF($A$55:$G$55,"9")</f>
        <v>0</v>
      </c>
      <c r="Q127" s="91">
        <f>COUNTIF($A$58:$G$58,"9")</f>
        <v>0</v>
      </c>
      <c r="R127" s="91">
        <f>COUNTIF($A$61:$G$61,"9")</f>
        <v>0</v>
      </c>
      <c r="S127" s="91">
        <f>COUNTIF($A$64:$G$64,"9")</f>
        <v>0</v>
      </c>
      <c r="T127" s="91">
        <f>COUNTIF($A$67:$G$67,"9")</f>
        <v>0</v>
      </c>
      <c r="U127" s="91">
        <f>COUNTIF($A$70:$G$70,"9")</f>
        <v>0</v>
      </c>
      <c r="V127" s="91">
        <f>COUNTIF($A$73:$G$73,"9")</f>
        <v>0</v>
      </c>
      <c r="W127" s="91">
        <f>COUNTIF($A$76:$G$76,"9")</f>
        <v>0</v>
      </c>
      <c r="X127" s="91">
        <f>COUNTIF($A$79:$G$79,"9")</f>
        <v>0</v>
      </c>
      <c r="Y127" s="91">
        <f>COUNTIF($A$82:$G$82,"9")</f>
        <v>0</v>
      </c>
      <c r="Z127" s="91">
        <f>COUNTIF($A$85:$G$85,"9")</f>
        <v>0</v>
      </c>
      <c r="AA127" s="91">
        <f>COUNTIF($A$88:$G$88,"9")</f>
        <v>0</v>
      </c>
      <c r="AB127" s="204">
        <f>SUM(A127:AA127)</f>
        <v>0</v>
      </c>
      <c r="AC127" s="206">
        <f>AB127/180</f>
        <v>0</v>
      </c>
      <c r="AD127" s="86"/>
    </row>
    <row r="128" spans="1:30" ht="38.25">
      <c r="A128" s="91" t="s">
        <v>35</v>
      </c>
      <c r="B128" s="91"/>
      <c r="C128" s="91"/>
      <c r="D128" s="91"/>
      <c r="E128" s="91"/>
      <c r="F128" s="91"/>
      <c r="G128" s="91"/>
      <c r="H128" s="91"/>
      <c r="I128" s="91"/>
      <c r="J128" s="91"/>
      <c r="K128" s="91"/>
      <c r="L128" s="91"/>
      <c r="M128" s="91"/>
      <c r="N128" s="91"/>
      <c r="O128" s="86"/>
      <c r="P128" s="86"/>
      <c r="Q128" s="91"/>
      <c r="R128" s="91"/>
      <c r="S128" s="91"/>
      <c r="T128" s="91"/>
      <c r="U128" s="91"/>
      <c r="V128" s="91"/>
      <c r="W128" s="91"/>
      <c r="X128" s="91"/>
      <c r="Y128" s="204"/>
      <c r="Z128" s="206"/>
      <c r="AA128" s="86"/>
      <c r="AB128" s="205" t="s">
        <v>82</v>
      </c>
      <c r="AC128" s="205">
        <v>10</v>
      </c>
      <c r="AD128" s="86"/>
    </row>
    <row r="129" spans="1:30">
      <c r="A129" s="91">
        <f>COUNTIF(A10:G10,"10")</f>
        <v>0</v>
      </c>
      <c r="B129" s="91">
        <f>COUNTIF(A13:G13,"10")</f>
        <v>0</v>
      </c>
      <c r="C129" s="91">
        <f>COUNTIF(A16:G16,"10")</f>
        <v>0</v>
      </c>
      <c r="D129" s="91">
        <f>COUNTIF(A19:G19,"10")</f>
        <v>0</v>
      </c>
      <c r="E129" s="91">
        <f>COUNTIF(A22:G22,"10")</f>
        <v>0</v>
      </c>
      <c r="F129" s="91">
        <f>COUNTIF(A25:G25,"10")</f>
        <v>0</v>
      </c>
      <c r="G129" s="91">
        <f>COUNTIF(A28:G28,"10")</f>
        <v>0</v>
      </c>
      <c r="H129" s="91">
        <f>COUNTIF(A31:G31,"10")</f>
        <v>0</v>
      </c>
      <c r="I129" s="91">
        <f>COUNTIF(A34:G34,"10")</f>
        <v>0</v>
      </c>
      <c r="J129" s="91">
        <f>COUNTIF(A37:G37,"10")</f>
        <v>0</v>
      </c>
      <c r="K129" s="91">
        <f>COUNTIF(A40:G40,"10")</f>
        <v>0</v>
      </c>
      <c r="L129" s="91">
        <f>COUNTIF(A43:G43,"10")</f>
        <v>0</v>
      </c>
      <c r="M129" s="91">
        <f>COUNTIF(A46:G46,"10")</f>
        <v>0</v>
      </c>
      <c r="N129" s="91">
        <f>COUNTIF(A49:G49,"10")</f>
        <v>0</v>
      </c>
      <c r="O129" s="91">
        <f>COUNTIF($A$52:$G$52,"10")</f>
        <v>0</v>
      </c>
      <c r="P129" s="91">
        <f>COUNTIF($A$55:$G$55,"10")</f>
        <v>0</v>
      </c>
      <c r="Q129" s="91">
        <f>COUNTIF($A$58:$G$58,"10")</f>
        <v>0</v>
      </c>
      <c r="R129" s="91">
        <f>COUNTIF($A$61:$G$61,"10")</f>
        <v>0</v>
      </c>
      <c r="S129" s="91">
        <f>COUNTIF($A$64:$G$64,"10")</f>
        <v>0</v>
      </c>
      <c r="T129" s="91">
        <f>COUNTIF($A$67:$G$67,"10")</f>
        <v>0</v>
      </c>
      <c r="U129" s="91">
        <f>COUNTIF($A$70:$G$70,"10")</f>
        <v>0</v>
      </c>
      <c r="V129" s="91">
        <f>COUNTIF($A$73:$G$73,"10")</f>
        <v>0</v>
      </c>
      <c r="W129" s="91">
        <f>COUNTIF($A$76:$G$76,"10")</f>
        <v>0</v>
      </c>
      <c r="X129" s="91">
        <f>COUNTIF($A$79:$G$79,"10")</f>
        <v>0</v>
      </c>
      <c r="Y129" s="91">
        <f>COUNTIF($A$82:$G$82,"10")</f>
        <v>0</v>
      </c>
      <c r="Z129" s="91">
        <f>COUNTIF($A$85:$G$85,"10")</f>
        <v>0</v>
      </c>
      <c r="AA129" s="91">
        <f>COUNTIF($A$88:$G$88,"10")</f>
        <v>0</v>
      </c>
      <c r="AB129" s="204">
        <f>SUM(A129:AA129)</f>
        <v>0</v>
      </c>
      <c r="AC129" s="206">
        <f>AB129/180</f>
        <v>0</v>
      </c>
      <c r="AD129" s="86"/>
    </row>
    <row r="130" spans="1:30" ht="38.25">
      <c r="A130" s="91" t="s">
        <v>36</v>
      </c>
      <c r="B130" s="91"/>
      <c r="C130" s="91"/>
      <c r="D130" s="91"/>
      <c r="E130" s="91"/>
      <c r="F130" s="91"/>
      <c r="G130" s="91"/>
      <c r="H130" s="91"/>
      <c r="I130" s="91"/>
      <c r="J130" s="91"/>
      <c r="K130" s="91"/>
      <c r="L130" s="91"/>
      <c r="M130" s="91"/>
      <c r="N130" s="91"/>
      <c r="O130" s="86"/>
      <c r="P130" s="86"/>
      <c r="Q130" s="91"/>
      <c r="R130" s="91"/>
      <c r="S130" s="91"/>
      <c r="T130" s="91"/>
      <c r="U130" s="91"/>
      <c r="V130" s="91"/>
      <c r="W130" s="91"/>
      <c r="X130" s="91"/>
      <c r="Y130" s="204"/>
      <c r="Z130" s="206"/>
      <c r="AA130" s="86"/>
      <c r="AB130" s="205" t="s">
        <v>83</v>
      </c>
      <c r="AC130" s="205">
        <v>11</v>
      </c>
      <c r="AD130" s="86"/>
    </row>
    <row r="131" spans="1:30">
      <c r="A131" s="91">
        <f>COUNTIF(A10:G10,"11")</f>
        <v>0</v>
      </c>
      <c r="B131" s="91">
        <f>COUNTIF(A13:G13,"11")</f>
        <v>0</v>
      </c>
      <c r="C131" s="91">
        <f>COUNTIF(A16:G16,"11")</f>
        <v>0</v>
      </c>
      <c r="D131" s="91">
        <f>COUNTIF(A19:G19,"11")</f>
        <v>0</v>
      </c>
      <c r="E131" s="91">
        <f>COUNTIF(A22:G22,"11")</f>
        <v>0</v>
      </c>
      <c r="F131" s="91">
        <f>COUNTIF(A25:G25,"11")</f>
        <v>0</v>
      </c>
      <c r="G131" s="91">
        <f>COUNTIF(A28:G28,"11")</f>
        <v>0</v>
      </c>
      <c r="H131" s="91">
        <f>COUNTIF(A31:G31,"11")</f>
        <v>0</v>
      </c>
      <c r="I131" s="91">
        <f>COUNTIF(A34:G34,"11")</f>
        <v>0</v>
      </c>
      <c r="J131" s="91">
        <f>COUNTIF(A37:G37,"11")</f>
        <v>0</v>
      </c>
      <c r="K131" s="91">
        <f>COUNTIF(A40:G40,"11")</f>
        <v>0</v>
      </c>
      <c r="L131" s="91">
        <f>COUNTIF(A43:G43,"11")</f>
        <v>0</v>
      </c>
      <c r="M131" s="91">
        <f>COUNTIF(A46:G46,"11")</f>
        <v>0</v>
      </c>
      <c r="N131" s="91">
        <f>COUNTIF(A49:G49,"11")</f>
        <v>0</v>
      </c>
      <c r="O131" s="91">
        <f>COUNTIF($A$52:$G$52,"11")</f>
        <v>0</v>
      </c>
      <c r="P131" s="91">
        <f>COUNTIF($A$55:$G$55,"11")</f>
        <v>0</v>
      </c>
      <c r="Q131" s="91">
        <f>COUNTIF($A$58:$G$58,"11")</f>
        <v>0</v>
      </c>
      <c r="R131" s="91">
        <f>COUNTIF($A$61:$G$61,"11")</f>
        <v>0</v>
      </c>
      <c r="S131" s="91">
        <f>COUNTIF($A$64:$G$64,"11")</f>
        <v>0</v>
      </c>
      <c r="T131" s="91">
        <f>COUNTIF($A$67:$G$67,"11")</f>
        <v>0</v>
      </c>
      <c r="U131" s="91">
        <f>COUNTIF($A$70:$G$70,"11")</f>
        <v>0</v>
      </c>
      <c r="V131" s="91">
        <f>COUNTIF($A$73:$G$73,"11")</f>
        <v>0</v>
      </c>
      <c r="W131" s="91">
        <f>COUNTIF($A$76:$G$76,"11")</f>
        <v>0</v>
      </c>
      <c r="X131" s="91">
        <f>COUNTIF($A$79:$G$79,"11")</f>
        <v>0</v>
      </c>
      <c r="Y131" s="91">
        <f>COUNTIF($A$82:$G$82,"11")</f>
        <v>0</v>
      </c>
      <c r="Z131" s="91">
        <f>COUNTIF($A$85:$G$85,"11")</f>
        <v>0</v>
      </c>
      <c r="AA131" s="91">
        <f>COUNTIF($A$88:$G$88,"11")</f>
        <v>0</v>
      </c>
      <c r="AB131" s="204">
        <f>SUM(A131:AA131)</f>
        <v>0</v>
      </c>
      <c r="AC131" s="206">
        <f>AB131/180</f>
        <v>0</v>
      </c>
      <c r="AD131" s="86"/>
    </row>
    <row r="132" spans="1:30" ht="38.25">
      <c r="A132" s="91" t="s">
        <v>44</v>
      </c>
      <c r="B132" s="91"/>
      <c r="C132" s="91"/>
      <c r="D132" s="91"/>
      <c r="E132" s="91"/>
      <c r="F132" s="91"/>
      <c r="G132" s="91"/>
      <c r="H132" s="91"/>
      <c r="I132" s="91"/>
      <c r="J132" s="91"/>
      <c r="K132" s="91"/>
      <c r="L132" s="91"/>
      <c r="M132" s="91"/>
      <c r="N132" s="91"/>
      <c r="O132" s="86"/>
      <c r="P132" s="86"/>
      <c r="Q132" s="91"/>
      <c r="R132" s="91"/>
      <c r="S132" s="91"/>
      <c r="T132" s="91"/>
      <c r="U132" s="91"/>
      <c r="V132" s="91"/>
      <c r="W132" s="91"/>
      <c r="X132" s="91"/>
      <c r="Y132" s="204"/>
      <c r="Z132" s="206"/>
      <c r="AA132" s="86"/>
      <c r="AB132" s="205" t="s">
        <v>84</v>
      </c>
      <c r="AC132" s="205">
        <v>12</v>
      </c>
      <c r="AD132" s="86"/>
    </row>
    <row r="133" spans="1:30">
      <c r="A133" s="91">
        <f>COUNTIF(A10:G10,"12")</f>
        <v>0</v>
      </c>
      <c r="B133" s="91">
        <f>COUNTIF(A13:G13,"12")</f>
        <v>0</v>
      </c>
      <c r="C133" s="91">
        <f>COUNTIF(A16:G16,"12")</f>
        <v>0</v>
      </c>
      <c r="D133" s="91">
        <f>COUNTIF(A19:G19,"12")</f>
        <v>0</v>
      </c>
      <c r="E133" s="91">
        <f>COUNTIF(A22:G22,"12")</f>
        <v>0</v>
      </c>
      <c r="F133" s="91">
        <f>COUNTIF(A25:G25,"12")</f>
        <v>0</v>
      </c>
      <c r="G133" s="91">
        <f>COUNTIF(A28:G28,"12")</f>
        <v>0</v>
      </c>
      <c r="H133" s="91">
        <f>COUNTIF(A31:G31,"12")</f>
        <v>0</v>
      </c>
      <c r="I133" s="91">
        <f>COUNTIF(A34:G34,"12")</f>
        <v>0</v>
      </c>
      <c r="J133" s="91">
        <f>COUNTIF(A37:G37,"12")</f>
        <v>0</v>
      </c>
      <c r="K133" s="91">
        <f>COUNTIF(A40:G40,"12")</f>
        <v>0</v>
      </c>
      <c r="L133" s="91">
        <f>COUNTIF(A43:G43,"12")</f>
        <v>0</v>
      </c>
      <c r="M133" s="91">
        <f>COUNTIF(A46:G46,"12")</f>
        <v>0</v>
      </c>
      <c r="N133" s="91">
        <f>COUNTIF(A49:G49,"12")</f>
        <v>0</v>
      </c>
      <c r="O133" s="91">
        <f>COUNTIF($A$52:$G$52,"12")</f>
        <v>0</v>
      </c>
      <c r="P133" s="91">
        <f>COUNTIF($A$55:$G$55,"12")</f>
        <v>0</v>
      </c>
      <c r="Q133" s="91">
        <f>COUNTIF($A$58:$G$58,"12")</f>
        <v>0</v>
      </c>
      <c r="R133" s="91">
        <f>COUNTIF($A$61:$G$61,"12")</f>
        <v>0</v>
      </c>
      <c r="S133" s="91">
        <f>COUNTIF($A$64:$G$64,"12")</f>
        <v>0</v>
      </c>
      <c r="T133" s="91">
        <f>COUNTIF($A$67:$G$67,"12")</f>
        <v>0</v>
      </c>
      <c r="U133" s="91">
        <f>COUNTIF($A$70:$G$70,"12")</f>
        <v>0</v>
      </c>
      <c r="V133" s="91">
        <f>COUNTIF($A$73:$G$73,"12")</f>
        <v>0</v>
      </c>
      <c r="W133" s="91">
        <f>COUNTIF($A$76:$G$76,"12")</f>
        <v>0</v>
      </c>
      <c r="X133" s="91">
        <f>COUNTIF($A$79:$G$79,"12")</f>
        <v>0</v>
      </c>
      <c r="Y133" s="91">
        <f>COUNTIF($A$82:$G$82,"12")</f>
        <v>0</v>
      </c>
      <c r="Z133" s="91">
        <f>COUNTIF($A$85:$G$85,"12")</f>
        <v>0</v>
      </c>
      <c r="AA133" s="91">
        <f>COUNTIF($A$88:$G$88,"12")</f>
        <v>0</v>
      </c>
      <c r="AB133" s="204">
        <f>SUM(A133:AA133)</f>
        <v>0</v>
      </c>
      <c r="AC133" s="206">
        <f>AB133/180</f>
        <v>0</v>
      </c>
      <c r="AD133" s="86"/>
    </row>
    <row r="134" spans="1:30" ht="38.25">
      <c r="A134" s="91" t="s">
        <v>45</v>
      </c>
      <c r="B134" s="91"/>
      <c r="C134" s="91"/>
      <c r="D134" s="91"/>
      <c r="E134" s="91"/>
      <c r="F134" s="91"/>
      <c r="G134" s="91"/>
      <c r="H134" s="91"/>
      <c r="I134" s="91"/>
      <c r="J134" s="91"/>
      <c r="K134" s="91"/>
      <c r="L134" s="91"/>
      <c r="M134" s="91"/>
      <c r="N134" s="91"/>
      <c r="O134" s="86"/>
      <c r="P134" s="86"/>
      <c r="Q134" s="91"/>
      <c r="R134" s="91"/>
      <c r="S134" s="91"/>
      <c r="T134" s="91"/>
      <c r="U134" s="91"/>
      <c r="V134" s="91"/>
      <c r="W134" s="91"/>
      <c r="X134" s="91"/>
      <c r="Y134" s="204"/>
      <c r="Z134" s="206"/>
      <c r="AA134" s="86"/>
      <c r="AB134" s="205" t="s">
        <v>85</v>
      </c>
      <c r="AC134" s="205">
        <v>13</v>
      </c>
      <c r="AD134" s="86"/>
    </row>
    <row r="135" spans="1:30">
      <c r="A135" s="91">
        <f>COUNTIF(A10:G10,"13")</f>
        <v>0</v>
      </c>
      <c r="B135" s="91">
        <f>COUNTIF(A13:G13,"13")</f>
        <v>0</v>
      </c>
      <c r="C135" s="91">
        <f>COUNTIF(A16:G16,"13")</f>
        <v>0</v>
      </c>
      <c r="D135" s="91">
        <f>COUNTIF(A19:G19,"13")</f>
        <v>0</v>
      </c>
      <c r="E135" s="91">
        <f>COUNTIF(A22:G22,"13")</f>
        <v>0</v>
      </c>
      <c r="F135" s="91">
        <f>COUNTIF(A25:G25,"13")</f>
        <v>0</v>
      </c>
      <c r="G135" s="91">
        <f>COUNTIF(A28:G28,"13")</f>
        <v>0</v>
      </c>
      <c r="H135" s="91">
        <f>COUNTIF(A31:G31,"13")</f>
        <v>0</v>
      </c>
      <c r="I135" s="91">
        <f>COUNTIF(A34:G34,"13")</f>
        <v>0</v>
      </c>
      <c r="J135" s="91">
        <f>COUNTIF(A37:G37,"13")</f>
        <v>0</v>
      </c>
      <c r="K135" s="91">
        <f>COUNTIF(A40:G40,"13")</f>
        <v>0</v>
      </c>
      <c r="L135" s="91">
        <f>COUNTIF(A43:G43,"13")</f>
        <v>0</v>
      </c>
      <c r="M135" s="91">
        <f>COUNTIF(A46:G46,"13")</f>
        <v>0</v>
      </c>
      <c r="N135" s="91">
        <f>COUNTIF(A49:G49,"13")</f>
        <v>0</v>
      </c>
      <c r="O135" s="91">
        <f>COUNTIF($A$52:$G$52,"13")</f>
        <v>0</v>
      </c>
      <c r="P135" s="91">
        <f>COUNTIF($A$55:$G$55,"13")</f>
        <v>0</v>
      </c>
      <c r="Q135" s="91">
        <f>COUNTIF($A$58:$G$58,"13")</f>
        <v>0</v>
      </c>
      <c r="R135" s="91">
        <f>COUNTIF($A$61:$G$61,"13")</f>
        <v>0</v>
      </c>
      <c r="S135" s="91">
        <f>COUNTIF($A$64:$G$64,"13")</f>
        <v>0</v>
      </c>
      <c r="T135" s="91">
        <f>COUNTIF($A$67:$G$67,"13")</f>
        <v>0</v>
      </c>
      <c r="U135" s="91">
        <f>COUNTIF($A$70:$G$70,"13")</f>
        <v>0</v>
      </c>
      <c r="V135" s="91">
        <f>COUNTIF($A$73:$G$73,"13")</f>
        <v>0</v>
      </c>
      <c r="W135" s="91">
        <f>COUNTIF($A$76:$G$76,"13")</f>
        <v>0</v>
      </c>
      <c r="X135" s="91">
        <f>COUNTIF($A$79:$G$79,"13")</f>
        <v>0</v>
      </c>
      <c r="Y135" s="91">
        <f>COUNTIF($A$82:$G$82,"13")</f>
        <v>0</v>
      </c>
      <c r="Z135" s="91">
        <f>COUNTIF($A$85:$G$85,"13")</f>
        <v>0</v>
      </c>
      <c r="AA135" s="91">
        <f>COUNTIF($A$88:$G$88,"13")</f>
        <v>0</v>
      </c>
      <c r="AB135" s="204">
        <f>SUM(A135:AA135)</f>
        <v>0</v>
      </c>
      <c r="AC135" s="206">
        <f>AB135/180</f>
        <v>0</v>
      </c>
      <c r="AD135" s="86"/>
    </row>
    <row r="136" spans="1:30" ht="38.25">
      <c r="A136" s="91" t="s">
        <v>46</v>
      </c>
      <c r="B136" s="91"/>
      <c r="C136" s="91"/>
      <c r="D136" s="91"/>
      <c r="E136" s="91"/>
      <c r="F136" s="91"/>
      <c r="G136" s="91"/>
      <c r="H136" s="91"/>
      <c r="I136" s="91"/>
      <c r="J136" s="91"/>
      <c r="K136" s="91"/>
      <c r="L136" s="91"/>
      <c r="M136" s="91"/>
      <c r="N136" s="91"/>
      <c r="O136" s="86"/>
      <c r="P136" s="86"/>
      <c r="Q136" s="91"/>
      <c r="R136" s="91"/>
      <c r="S136" s="91"/>
      <c r="T136" s="91"/>
      <c r="U136" s="91"/>
      <c r="V136" s="91"/>
      <c r="W136" s="91"/>
      <c r="X136" s="91"/>
      <c r="Y136" s="204"/>
      <c r="Z136" s="206"/>
      <c r="AA136" s="86"/>
      <c r="AB136" s="205" t="s">
        <v>86</v>
      </c>
      <c r="AC136" s="205">
        <v>14</v>
      </c>
      <c r="AD136" s="86"/>
    </row>
    <row r="137" spans="1:30">
      <c r="A137" s="91">
        <f>COUNTIF(A10:G10,"14")</f>
        <v>0</v>
      </c>
      <c r="B137" s="91">
        <f>COUNTIF(A13:G13,"14")</f>
        <v>0</v>
      </c>
      <c r="C137" s="91">
        <f>COUNTIF(A16:G16,"14")</f>
        <v>0</v>
      </c>
      <c r="D137" s="91">
        <f>COUNTIF(A19:G19,"14")</f>
        <v>0</v>
      </c>
      <c r="E137" s="91">
        <f>COUNTIF(A22:G22,"14")</f>
        <v>0</v>
      </c>
      <c r="F137" s="91">
        <f>COUNTIF(A25:G25,"14")</f>
        <v>0</v>
      </c>
      <c r="G137" s="91">
        <f>COUNTIF(A28:G28,"14")</f>
        <v>0</v>
      </c>
      <c r="H137" s="91">
        <f>COUNTIF(A31:G31,"14")</f>
        <v>0</v>
      </c>
      <c r="I137" s="91">
        <f>COUNTIF(A34:G34,"14")</f>
        <v>0</v>
      </c>
      <c r="J137" s="91">
        <f>COUNTIF(A37:G37,"14")</f>
        <v>0</v>
      </c>
      <c r="K137" s="91">
        <f>COUNTIF(A40:G40,"14")</f>
        <v>0</v>
      </c>
      <c r="L137" s="91">
        <f>COUNTIF(A43:G43,"14")</f>
        <v>0</v>
      </c>
      <c r="M137" s="91">
        <f>COUNTIF(A46:G46,"14")</f>
        <v>0</v>
      </c>
      <c r="N137" s="91">
        <f>COUNTIF(A49:G49,"14")</f>
        <v>0</v>
      </c>
      <c r="O137" s="91">
        <f>COUNTIF($A$52:$G$52,"14")</f>
        <v>0</v>
      </c>
      <c r="P137" s="91">
        <f>COUNTIF($A$55:$G$55,"14")</f>
        <v>0</v>
      </c>
      <c r="Q137" s="91">
        <f>COUNTIF($A$58:$G$58,"14")</f>
        <v>0</v>
      </c>
      <c r="R137" s="91">
        <f>COUNTIF($A$61:$G$61,"14")</f>
        <v>0</v>
      </c>
      <c r="S137" s="91">
        <f>COUNTIF($A$64:$G$64,"14")</f>
        <v>0</v>
      </c>
      <c r="T137" s="91">
        <f>COUNTIF($A$67:$G$67,"14")</f>
        <v>0</v>
      </c>
      <c r="U137" s="91">
        <f>COUNTIF($A$70:$G$70,"14")</f>
        <v>0</v>
      </c>
      <c r="V137" s="91">
        <f>COUNTIF($A$73:$G$73,"14")</f>
        <v>0</v>
      </c>
      <c r="W137" s="91">
        <f>COUNTIF($A$76:$G$76,"14")</f>
        <v>0</v>
      </c>
      <c r="X137" s="91">
        <f>COUNTIF($A$79:$G$79,"14")</f>
        <v>0</v>
      </c>
      <c r="Y137" s="91">
        <f>COUNTIF($A$82:$G$82,"14")</f>
        <v>0</v>
      </c>
      <c r="Z137" s="91">
        <f>COUNTIF($A$85:$G$85,"14")</f>
        <v>0</v>
      </c>
      <c r="AA137" s="91">
        <f>COUNTIF($A$88:$G$88,"14")</f>
        <v>0</v>
      </c>
      <c r="AB137" s="204">
        <f>SUM(A137:AA137)</f>
        <v>0</v>
      </c>
      <c r="AC137" s="206">
        <f>AB137/180</f>
        <v>0</v>
      </c>
      <c r="AD137" s="86"/>
    </row>
    <row r="138" spans="1:30" ht="38.25">
      <c r="A138" s="91" t="s">
        <v>47</v>
      </c>
      <c r="B138" s="91"/>
      <c r="C138" s="91"/>
      <c r="D138" s="91"/>
      <c r="E138" s="91"/>
      <c r="F138" s="91"/>
      <c r="G138" s="91"/>
      <c r="H138" s="91"/>
      <c r="I138" s="91"/>
      <c r="J138" s="91"/>
      <c r="K138" s="91"/>
      <c r="L138" s="91"/>
      <c r="M138" s="91"/>
      <c r="N138" s="91"/>
      <c r="O138" s="86"/>
      <c r="P138" s="86"/>
      <c r="Q138" s="91"/>
      <c r="R138" s="91"/>
      <c r="S138" s="91"/>
      <c r="T138" s="91"/>
      <c r="U138" s="91"/>
      <c r="V138" s="91"/>
      <c r="W138" s="91"/>
      <c r="X138" s="91"/>
      <c r="Y138" s="204"/>
      <c r="Z138" s="206"/>
      <c r="AA138" s="86"/>
      <c r="AB138" s="205" t="s">
        <v>87</v>
      </c>
      <c r="AC138" s="205">
        <v>15</v>
      </c>
      <c r="AD138" s="86"/>
    </row>
    <row r="139" spans="1:30">
      <c r="A139" s="91">
        <f>COUNTIF(A10:G10,"15")</f>
        <v>0</v>
      </c>
      <c r="B139" s="91">
        <f>COUNTIF(A13:G13,"15")</f>
        <v>0</v>
      </c>
      <c r="C139" s="91">
        <f>COUNTIF(A16:G16,"15")</f>
        <v>0</v>
      </c>
      <c r="D139" s="91">
        <f>COUNTIF(A19:G19,"15")</f>
        <v>0</v>
      </c>
      <c r="E139" s="91">
        <f>COUNTIF(A22:G22,"15")</f>
        <v>0</v>
      </c>
      <c r="F139" s="91">
        <f>COUNTIF(A25:G25,"15")</f>
        <v>0</v>
      </c>
      <c r="G139" s="91">
        <f>COUNTIF(A28:G28,"15")</f>
        <v>0</v>
      </c>
      <c r="H139" s="91">
        <f>COUNTIF(A31:G31,"15")</f>
        <v>0</v>
      </c>
      <c r="I139" s="91">
        <f>COUNTIF(A34:G34,"15")</f>
        <v>0</v>
      </c>
      <c r="J139" s="91">
        <f>COUNTIF(A37:G37,"15")</f>
        <v>0</v>
      </c>
      <c r="K139" s="91">
        <f>COUNTIF(A40:G40,"15")</f>
        <v>0</v>
      </c>
      <c r="L139" s="91">
        <f>COUNTIF(A43:G43,"15")</f>
        <v>0</v>
      </c>
      <c r="M139" s="91">
        <f>COUNTIF(A46:G46,"15")</f>
        <v>0</v>
      </c>
      <c r="N139" s="91">
        <f>COUNTIF(A49:G49,"15")</f>
        <v>0</v>
      </c>
      <c r="O139" s="91">
        <f>COUNTIF($A$52:$G$52,"15")</f>
        <v>0</v>
      </c>
      <c r="P139" s="91">
        <f>COUNTIF($A$55:$G$55,"15")</f>
        <v>0</v>
      </c>
      <c r="Q139" s="91">
        <f>COUNTIF($A$58:$G$58,"15")</f>
        <v>0</v>
      </c>
      <c r="R139" s="91">
        <f>COUNTIF($A$61:$G$61,"15")</f>
        <v>0</v>
      </c>
      <c r="S139" s="91">
        <f>COUNTIF($A$64:$G$64,"15")</f>
        <v>0</v>
      </c>
      <c r="T139" s="91">
        <f>COUNTIF($A$67:$G$67,"15")</f>
        <v>0</v>
      </c>
      <c r="U139" s="91">
        <f>COUNTIF($A$70:$G$70,"15")</f>
        <v>0</v>
      </c>
      <c r="V139" s="91">
        <f>COUNTIF($A$73:$G$73,"15")</f>
        <v>0</v>
      </c>
      <c r="W139" s="91">
        <f>COUNTIF($A$76:$G$76,"15")</f>
        <v>0</v>
      </c>
      <c r="X139" s="91">
        <f>COUNTIF($A$79:$G$79,"15")</f>
        <v>0</v>
      </c>
      <c r="Y139" s="91">
        <f>COUNTIF($A$82:$G$82,"15")</f>
        <v>0</v>
      </c>
      <c r="Z139" s="91">
        <f>COUNTIF($A$85:$G$85,"15")</f>
        <v>0</v>
      </c>
      <c r="AA139" s="91">
        <f>COUNTIF($A$88:$G$88,"15")</f>
        <v>0</v>
      </c>
      <c r="AB139" s="204">
        <f>SUM(A139:AA139)</f>
        <v>0</v>
      </c>
      <c r="AC139" s="206">
        <f>AB139/180</f>
        <v>0</v>
      </c>
      <c r="AD139" s="86"/>
    </row>
    <row r="140" spans="1:30" ht="38.25">
      <c r="A140" s="91" t="s">
        <v>48</v>
      </c>
      <c r="B140" s="91"/>
      <c r="C140" s="91"/>
      <c r="D140" s="91"/>
      <c r="E140" s="91"/>
      <c r="F140" s="91"/>
      <c r="G140" s="91"/>
      <c r="H140" s="91"/>
      <c r="I140" s="91"/>
      <c r="J140" s="91"/>
      <c r="K140" s="91"/>
      <c r="L140" s="91"/>
      <c r="M140" s="91"/>
      <c r="N140" s="91"/>
      <c r="O140" s="86"/>
      <c r="P140" s="86"/>
      <c r="Q140" s="91"/>
      <c r="R140" s="91"/>
      <c r="S140" s="91"/>
      <c r="T140" s="91"/>
      <c r="U140" s="91"/>
      <c r="V140" s="91"/>
      <c r="W140" s="91"/>
      <c r="X140" s="91"/>
      <c r="Y140" s="204"/>
      <c r="Z140" s="206"/>
      <c r="AA140" s="86"/>
      <c r="AB140" s="205" t="s">
        <v>88</v>
      </c>
      <c r="AC140" s="205">
        <v>16</v>
      </c>
      <c r="AD140" s="86"/>
    </row>
    <row r="141" spans="1:30">
      <c r="A141" s="91">
        <f>COUNTIF(A10:G10,"16")</f>
        <v>0</v>
      </c>
      <c r="B141" s="91">
        <f>COUNTIF(A13:G13,"16")</f>
        <v>0</v>
      </c>
      <c r="C141" s="91">
        <f>COUNTIF(A16:G16,"16")</f>
        <v>0</v>
      </c>
      <c r="D141" s="91">
        <f>COUNTIF(A19:G19,"16")</f>
        <v>0</v>
      </c>
      <c r="E141" s="91">
        <f>COUNTIF(A22:G22,"16")</f>
        <v>0</v>
      </c>
      <c r="F141" s="91">
        <f>COUNTIF(A25:G25,"16")</f>
        <v>0</v>
      </c>
      <c r="G141" s="91">
        <f>COUNTIF(A28:G28,"16")</f>
        <v>0</v>
      </c>
      <c r="H141" s="91">
        <f>COUNTIF(A31:G31,"16")</f>
        <v>0</v>
      </c>
      <c r="I141" s="91">
        <f>COUNTIF(A34:G34,"16")</f>
        <v>0</v>
      </c>
      <c r="J141" s="91">
        <f>COUNTIF(A37:G37,"16")</f>
        <v>0</v>
      </c>
      <c r="K141" s="91">
        <f>COUNTIF(A40:G40,"16")</f>
        <v>0</v>
      </c>
      <c r="L141" s="91">
        <f>COUNTIF(A43:G43,"16")</f>
        <v>0</v>
      </c>
      <c r="M141" s="91">
        <f>COUNTIF(A46:G46,"16")</f>
        <v>0</v>
      </c>
      <c r="N141" s="91">
        <f>COUNTIF(A49:G49,"16")</f>
        <v>0</v>
      </c>
      <c r="O141" s="91">
        <f>COUNTIF($A$52:$G$52,"16")</f>
        <v>0</v>
      </c>
      <c r="P141" s="91">
        <f>COUNTIF($A$55:$G$55,"16")</f>
        <v>0</v>
      </c>
      <c r="Q141" s="91">
        <f>COUNTIF($A$58:$G$58,"16")</f>
        <v>0</v>
      </c>
      <c r="R141" s="91">
        <f>COUNTIF($A$61:$G$61,"16")</f>
        <v>0</v>
      </c>
      <c r="S141" s="91">
        <f>COUNTIF($A$64:$G$64,"16")</f>
        <v>0</v>
      </c>
      <c r="T141" s="91">
        <f>COUNTIF($A$67:$G$67,"16")</f>
        <v>0</v>
      </c>
      <c r="U141" s="91">
        <f>COUNTIF($A$70:$G$70,"16")</f>
        <v>0</v>
      </c>
      <c r="V141" s="91">
        <f>COUNTIF($A$73:$G$73,"16")</f>
        <v>0</v>
      </c>
      <c r="W141" s="91">
        <f>COUNTIF($A$76:$G$76,"16")</f>
        <v>0</v>
      </c>
      <c r="X141" s="91">
        <f>COUNTIF($A$79:$G$79,"16")</f>
        <v>0</v>
      </c>
      <c r="Y141" s="91">
        <f>COUNTIF($A$82:$G$82,"16")</f>
        <v>0</v>
      </c>
      <c r="Z141" s="91">
        <f>COUNTIF($A$85:$G$85,"16")</f>
        <v>0</v>
      </c>
      <c r="AA141" s="91">
        <f>COUNTIF($A$88:$G$88,"16")</f>
        <v>0</v>
      </c>
      <c r="AB141" s="204">
        <f>SUM(A141:AA141)</f>
        <v>0</v>
      </c>
      <c r="AC141" s="206">
        <f>AB141/180</f>
        <v>0</v>
      </c>
      <c r="AD141" s="86"/>
    </row>
    <row r="142" spans="1:30" ht="38.25">
      <c r="A142" s="91" t="s">
        <v>49</v>
      </c>
      <c r="B142" s="91"/>
      <c r="C142" s="91"/>
      <c r="D142" s="91"/>
      <c r="E142" s="91"/>
      <c r="F142" s="91"/>
      <c r="G142" s="91"/>
      <c r="H142" s="91"/>
      <c r="I142" s="91"/>
      <c r="J142" s="91"/>
      <c r="K142" s="91"/>
      <c r="L142" s="91"/>
      <c r="M142" s="91"/>
      <c r="N142" s="91"/>
      <c r="O142" s="86"/>
      <c r="P142" s="86"/>
      <c r="Q142" s="91"/>
      <c r="R142" s="91"/>
      <c r="S142" s="91"/>
      <c r="T142" s="91"/>
      <c r="U142" s="91"/>
      <c r="V142" s="91"/>
      <c r="W142" s="91"/>
      <c r="X142" s="91"/>
      <c r="Y142" s="204"/>
      <c r="Z142" s="206"/>
      <c r="AA142" s="86"/>
      <c r="AB142" s="205" t="s">
        <v>89</v>
      </c>
      <c r="AC142" s="205">
        <v>17</v>
      </c>
      <c r="AD142" s="86"/>
    </row>
    <row r="143" spans="1:30">
      <c r="A143" s="91">
        <f>COUNTIF(A10:G10,"17")</f>
        <v>0</v>
      </c>
      <c r="B143" s="91">
        <f>COUNTIF(A13:G13,"17")</f>
        <v>0</v>
      </c>
      <c r="C143" s="91">
        <f>COUNTIF(A16:G16,"17")</f>
        <v>0</v>
      </c>
      <c r="D143" s="91">
        <f>COUNTIF(A19:G19,"17")</f>
        <v>0</v>
      </c>
      <c r="E143" s="91">
        <f>COUNTIF(A22:G22,"17")</f>
        <v>0</v>
      </c>
      <c r="F143" s="91">
        <f>COUNTIF(A25:G25,"17")</f>
        <v>0</v>
      </c>
      <c r="G143" s="91">
        <f>COUNTIF(A28:G28,"17")</f>
        <v>0</v>
      </c>
      <c r="H143" s="91">
        <f>COUNTIF(A31:G31,"17")</f>
        <v>0</v>
      </c>
      <c r="I143" s="91">
        <f>COUNTIF(A34:G34,"17")</f>
        <v>0</v>
      </c>
      <c r="J143" s="91">
        <f>COUNTIF(A37:G37,"17")</f>
        <v>0</v>
      </c>
      <c r="K143" s="91">
        <f>COUNTIF(A40:G40,"17")</f>
        <v>0</v>
      </c>
      <c r="L143" s="91">
        <f>COUNTIF(A43:G43,"17")</f>
        <v>0</v>
      </c>
      <c r="M143" s="91">
        <f>COUNTIF(A46:G46,"17")</f>
        <v>0</v>
      </c>
      <c r="N143" s="91">
        <f>COUNTIF(A49:G49,"17")</f>
        <v>0</v>
      </c>
      <c r="O143" s="91">
        <f>COUNTIF($A$52:$G$52,"17")</f>
        <v>0</v>
      </c>
      <c r="P143" s="91">
        <f>COUNTIF($A$55:$G$55,"17")</f>
        <v>0</v>
      </c>
      <c r="Q143" s="91">
        <f>COUNTIF($A$58:$G$58,"17")</f>
        <v>0</v>
      </c>
      <c r="R143" s="91">
        <f>COUNTIF($A$61:$G$61,"17")</f>
        <v>0</v>
      </c>
      <c r="S143" s="91">
        <f>COUNTIF($A$64:$G$64,"17")</f>
        <v>0</v>
      </c>
      <c r="T143" s="91">
        <f>COUNTIF($A$67:$G$67,"17")</f>
        <v>0</v>
      </c>
      <c r="U143" s="91">
        <f>COUNTIF($A$70:$G$70,"17")</f>
        <v>0</v>
      </c>
      <c r="V143" s="91">
        <f>COUNTIF($A$73:$G$73,"17")</f>
        <v>0</v>
      </c>
      <c r="W143" s="91">
        <f>COUNTIF($A$76:$G$76,"17")</f>
        <v>0</v>
      </c>
      <c r="X143" s="91">
        <f>COUNTIF($A$79:$G$79,"17")</f>
        <v>0</v>
      </c>
      <c r="Y143" s="91">
        <f>COUNTIF($A$82:$G$82,"17")</f>
        <v>0</v>
      </c>
      <c r="Z143" s="91">
        <f>COUNTIF($A$85:$G$85,"17")</f>
        <v>0</v>
      </c>
      <c r="AA143" s="91">
        <f>COUNTIF($A$88:$G$88,"17")</f>
        <v>0</v>
      </c>
      <c r="AB143" s="204">
        <f>SUM(A143:AA143)</f>
        <v>0</v>
      </c>
      <c r="AC143" s="206">
        <f>AB143/180</f>
        <v>0</v>
      </c>
      <c r="AD143" s="86"/>
    </row>
    <row r="144" spans="1:30" ht="38.25">
      <c r="A144" s="91" t="s">
        <v>50</v>
      </c>
      <c r="B144" s="91"/>
      <c r="C144" s="91"/>
      <c r="D144" s="91"/>
      <c r="E144" s="91"/>
      <c r="F144" s="91"/>
      <c r="G144" s="91"/>
      <c r="H144" s="91"/>
      <c r="I144" s="91"/>
      <c r="J144" s="91"/>
      <c r="K144" s="91"/>
      <c r="L144" s="91"/>
      <c r="M144" s="91"/>
      <c r="N144" s="91"/>
      <c r="O144" s="86"/>
      <c r="P144" s="86"/>
      <c r="Q144" s="91"/>
      <c r="R144" s="91"/>
      <c r="S144" s="91"/>
      <c r="T144" s="91"/>
      <c r="U144" s="91"/>
      <c r="V144" s="91"/>
      <c r="W144" s="91"/>
      <c r="X144" s="91"/>
      <c r="Y144" s="204"/>
      <c r="Z144" s="206"/>
      <c r="AA144" s="86"/>
      <c r="AB144" s="205" t="s">
        <v>90</v>
      </c>
      <c r="AC144" s="205">
        <v>18</v>
      </c>
      <c r="AD144" s="86"/>
    </row>
    <row r="145" spans="1:30">
      <c r="A145" s="91">
        <f>COUNTIF(A10:G10,"18")</f>
        <v>0</v>
      </c>
      <c r="B145" s="91">
        <f>COUNTIF(A13:G13,"17")</f>
        <v>0</v>
      </c>
      <c r="C145" s="91">
        <f>COUNTIF(A16:G16,"18")</f>
        <v>0</v>
      </c>
      <c r="D145" s="91">
        <f>COUNTIF(A19:G19,"18")</f>
        <v>0</v>
      </c>
      <c r="E145" s="91">
        <f>COUNTIF(A22:G22,"18")</f>
        <v>0</v>
      </c>
      <c r="F145" s="91">
        <f>COUNTIF(A25:G25,"18")</f>
        <v>0</v>
      </c>
      <c r="G145" s="91">
        <f>COUNTIF(A28:G28,"18")</f>
        <v>0</v>
      </c>
      <c r="H145" s="91">
        <f>COUNTIF(A31:G31,"18")</f>
        <v>0</v>
      </c>
      <c r="I145" s="91">
        <f>COUNTIF(A34:G34,"18")</f>
        <v>0</v>
      </c>
      <c r="J145" s="91">
        <f>COUNTIF(A37:G37,"18")</f>
        <v>0</v>
      </c>
      <c r="K145" s="91">
        <f>COUNTIF(A40:G40,"18")</f>
        <v>0</v>
      </c>
      <c r="L145" s="91">
        <f>COUNTIF(A43:G43,"18")</f>
        <v>0</v>
      </c>
      <c r="M145" s="91">
        <f>COUNTIF(A46:G46,"18")</f>
        <v>0</v>
      </c>
      <c r="N145" s="91">
        <f>COUNTIF(A49:G49,"18")</f>
        <v>0</v>
      </c>
      <c r="O145" s="91">
        <f>COUNTIF($A$52:$G$52,"18")</f>
        <v>0</v>
      </c>
      <c r="P145" s="91">
        <f>COUNTIF($A$55:$G$55,"18")</f>
        <v>0</v>
      </c>
      <c r="Q145" s="91">
        <f>COUNTIF($A$58:$G$58,"18")</f>
        <v>0</v>
      </c>
      <c r="R145" s="91">
        <f>COUNTIF($A$61:$G$61,"18")</f>
        <v>0</v>
      </c>
      <c r="S145" s="91">
        <f>COUNTIF($A$64:$G$64,"18")</f>
        <v>0</v>
      </c>
      <c r="T145" s="91">
        <f>COUNTIF($A$67:$G$67,"18")</f>
        <v>0</v>
      </c>
      <c r="U145" s="91">
        <f>COUNTIF($A$70:$G$70,"18")</f>
        <v>0</v>
      </c>
      <c r="V145" s="91">
        <f>COUNTIF($A$73:$G$73,"18")</f>
        <v>0</v>
      </c>
      <c r="W145" s="91">
        <f>COUNTIF($A$76:$G$76,"18")</f>
        <v>0</v>
      </c>
      <c r="X145" s="91">
        <f>COUNTIF($A$79:$G$79,"18")</f>
        <v>0</v>
      </c>
      <c r="Y145" s="91">
        <f>COUNTIF($A$82:$G$82,"18")</f>
        <v>0</v>
      </c>
      <c r="Z145" s="91">
        <f>COUNTIF($A$85:$G$85,"18")</f>
        <v>0</v>
      </c>
      <c r="AA145" s="91">
        <f>COUNTIF($A$88:$G$88,"18")</f>
        <v>0</v>
      </c>
      <c r="AB145" s="204">
        <f>SUM(A145:AA145)</f>
        <v>0</v>
      </c>
      <c r="AC145" s="206">
        <f>AB145/180</f>
        <v>0</v>
      </c>
      <c r="AD145" s="86"/>
    </row>
    <row r="146" spans="1:30" ht="38.25">
      <c r="A146" s="91" t="s">
        <v>51</v>
      </c>
      <c r="B146" s="91"/>
      <c r="C146" s="91"/>
      <c r="D146" s="91"/>
      <c r="E146" s="91"/>
      <c r="F146" s="91"/>
      <c r="G146" s="91"/>
      <c r="H146" s="91"/>
      <c r="I146" s="91"/>
      <c r="J146" s="91"/>
      <c r="K146" s="91"/>
      <c r="L146" s="91"/>
      <c r="M146" s="91"/>
      <c r="N146" s="91"/>
      <c r="O146" s="86"/>
      <c r="P146" s="86"/>
      <c r="Q146" s="91"/>
      <c r="R146" s="91"/>
      <c r="S146" s="91"/>
      <c r="T146" s="91"/>
      <c r="U146" s="91"/>
      <c r="V146" s="91"/>
      <c r="W146" s="91"/>
      <c r="X146" s="91"/>
      <c r="Y146" s="204"/>
      <c r="Z146" s="206"/>
      <c r="AA146" s="86"/>
      <c r="AB146" s="205" t="s">
        <v>91</v>
      </c>
      <c r="AC146" s="205">
        <v>19</v>
      </c>
      <c r="AD146" s="86"/>
    </row>
    <row r="147" spans="1:30">
      <c r="A147" s="91">
        <f>COUNTIF(A10:G10,"19")</f>
        <v>0</v>
      </c>
      <c r="B147" s="91">
        <f>COUNTIF(A13:G13,"19")</f>
        <v>0</v>
      </c>
      <c r="C147" s="91">
        <f>COUNTIF(A16:G16,"19")</f>
        <v>0</v>
      </c>
      <c r="D147" s="91">
        <f>COUNTIF(A19:G19,"19")</f>
        <v>0</v>
      </c>
      <c r="E147" s="91">
        <f>COUNTIF(A22:G22,"19")</f>
        <v>0</v>
      </c>
      <c r="F147" s="91">
        <f>COUNTIF(A25:G25,"19")</f>
        <v>0</v>
      </c>
      <c r="G147" s="91">
        <f>COUNTIF(A28:G28,"19")</f>
        <v>0</v>
      </c>
      <c r="H147" s="91">
        <f>COUNTIF(A31:G31,"19")</f>
        <v>0</v>
      </c>
      <c r="I147" s="91">
        <f>COUNTIF(A34:G34,"19")</f>
        <v>0</v>
      </c>
      <c r="J147" s="91">
        <f>COUNTIF(A37:G37,"19")</f>
        <v>0</v>
      </c>
      <c r="K147" s="91">
        <f>COUNTIF(A40:G40,"19")</f>
        <v>0</v>
      </c>
      <c r="L147" s="91">
        <f>COUNTIF(A43:G43,"19")</f>
        <v>0</v>
      </c>
      <c r="M147" s="91">
        <f>COUNTIF(A46:G46,"19")</f>
        <v>0</v>
      </c>
      <c r="N147" s="91">
        <f>COUNTIF(A49:G49,"19")</f>
        <v>0</v>
      </c>
      <c r="O147" s="91">
        <f>COUNTIF($A$52:$G$52,"19")</f>
        <v>0</v>
      </c>
      <c r="P147" s="91">
        <f>COUNTIF($A$55:$G$55,"19")</f>
        <v>0</v>
      </c>
      <c r="Q147" s="91">
        <f>COUNTIF($A$58:$G$58,"19")</f>
        <v>0</v>
      </c>
      <c r="R147" s="91">
        <f>COUNTIF($A$61:$G$61,"19")</f>
        <v>0</v>
      </c>
      <c r="S147" s="91">
        <f>COUNTIF($A$64:$G$64,"19")</f>
        <v>0</v>
      </c>
      <c r="T147" s="91">
        <f>COUNTIF($A$67:$G$67,"19")</f>
        <v>0</v>
      </c>
      <c r="U147" s="91">
        <f>COUNTIF($A$70:$G$70,"19")</f>
        <v>0</v>
      </c>
      <c r="V147" s="91">
        <f>COUNTIF($A$73:$G$73,"19")</f>
        <v>0</v>
      </c>
      <c r="W147" s="91">
        <f>COUNTIF($A$76:$G$76,"19")</f>
        <v>0</v>
      </c>
      <c r="X147" s="91">
        <f>COUNTIF($A$79:$G$79,"19")</f>
        <v>0</v>
      </c>
      <c r="Y147" s="91">
        <f>COUNTIF($A$82:$G$82,"19")</f>
        <v>0</v>
      </c>
      <c r="Z147" s="91">
        <f>COUNTIF($A$85:$G$85,"19")</f>
        <v>0</v>
      </c>
      <c r="AA147" s="91">
        <f>COUNTIF($A$88:$G$88,"19")</f>
        <v>0</v>
      </c>
      <c r="AB147" s="204">
        <f>SUM(A147:AA147)</f>
        <v>0</v>
      </c>
      <c r="AC147" s="206">
        <f>AB147/180</f>
        <v>0</v>
      </c>
      <c r="AD147" s="86"/>
    </row>
    <row r="148" spans="1:30" ht="38.25">
      <c r="A148" s="91" t="s">
        <v>52</v>
      </c>
      <c r="B148" s="91"/>
      <c r="C148" s="91"/>
      <c r="D148" s="91"/>
      <c r="E148" s="91"/>
      <c r="F148" s="91"/>
      <c r="G148" s="91"/>
      <c r="H148" s="91"/>
      <c r="I148" s="91"/>
      <c r="J148" s="91"/>
      <c r="K148" s="91"/>
      <c r="L148" s="91"/>
      <c r="M148" s="91"/>
      <c r="N148" s="91"/>
      <c r="O148" s="86"/>
      <c r="P148" s="86"/>
      <c r="Q148" s="91"/>
      <c r="R148" s="91"/>
      <c r="S148" s="91"/>
      <c r="T148" s="91"/>
      <c r="U148" s="91"/>
      <c r="V148" s="91"/>
      <c r="W148" s="91"/>
      <c r="X148" s="91"/>
      <c r="Y148" s="204"/>
      <c r="Z148" s="206"/>
      <c r="AA148" s="86"/>
      <c r="AB148" s="205" t="s">
        <v>92</v>
      </c>
      <c r="AC148" s="205">
        <v>20</v>
      </c>
      <c r="AD148" s="86"/>
    </row>
    <row r="149" spans="1:30">
      <c r="A149" s="91">
        <f>COUNTIF(A10:G10,"20")</f>
        <v>0</v>
      </c>
      <c r="B149" s="91">
        <f>COUNTIF(A13:G13,"20")</f>
        <v>0</v>
      </c>
      <c r="C149" s="91">
        <f>COUNTIF(A16:G16,"20")</f>
        <v>0</v>
      </c>
      <c r="D149" s="91">
        <f>COUNTIF(A19:G19,"20")</f>
        <v>0</v>
      </c>
      <c r="E149" s="91">
        <f>COUNTIF(A22:G22,"20")</f>
        <v>0</v>
      </c>
      <c r="F149" s="91">
        <f>COUNTIF(A25:G25,"20")</f>
        <v>0</v>
      </c>
      <c r="G149" s="91">
        <f>COUNTIF(A28:G28,"20")</f>
        <v>0</v>
      </c>
      <c r="H149" s="91">
        <f>COUNTIF(A31:G31,"20")</f>
        <v>0</v>
      </c>
      <c r="I149" s="91">
        <f>COUNTIF(A34:G34,"20")</f>
        <v>0</v>
      </c>
      <c r="J149" s="91">
        <f>COUNTIF(A37:G37,"20")</f>
        <v>0</v>
      </c>
      <c r="K149" s="91">
        <f>COUNTIF(A40:G40,"20")</f>
        <v>0</v>
      </c>
      <c r="L149" s="91">
        <f>COUNTIF(A43:G43,"20")</f>
        <v>0</v>
      </c>
      <c r="M149" s="91">
        <f>COUNTIF(A46:G46,"20")</f>
        <v>0</v>
      </c>
      <c r="N149" s="91">
        <f>COUNTIF(A49:G49,"20")</f>
        <v>0</v>
      </c>
      <c r="O149" s="91">
        <f>COUNTIF($A$52:$G$52,"20")</f>
        <v>0</v>
      </c>
      <c r="P149" s="91">
        <f>COUNTIF($A$55:$G$55,"20")</f>
        <v>0</v>
      </c>
      <c r="Q149" s="91">
        <f>COUNTIF($A$58:$G$58,"20")</f>
        <v>0</v>
      </c>
      <c r="R149" s="91">
        <f>COUNTIF($A$61:$G$61,"20")</f>
        <v>0</v>
      </c>
      <c r="S149" s="91">
        <f>COUNTIF($A$64:$G$64,"20")</f>
        <v>0</v>
      </c>
      <c r="T149" s="91">
        <f>COUNTIF($A$67:$G$67,"20")</f>
        <v>0</v>
      </c>
      <c r="U149" s="91">
        <f>COUNTIF($A$70:$G$70,"20")</f>
        <v>0</v>
      </c>
      <c r="V149" s="91">
        <f>COUNTIF($A$73:$G$73,"20")</f>
        <v>0</v>
      </c>
      <c r="W149" s="91">
        <f>COUNTIF($A$76:$G$76,"20")</f>
        <v>0</v>
      </c>
      <c r="X149" s="91">
        <f>COUNTIF($A$79:$G$79,"20")</f>
        <v>0</v>
      </c>
      <c r="Y149" s="91">
        <f>COUNTIF($A$82:$G$82,"20")</f>
        <v>0</v>
      </c>
      <c r="Z149" s="91">
        <f>COUNTIF($A$85:$G$85,"20")</f>
        <v>0</v>
      </c>
      <c r="AA149" s="91">
        <f>COUNTIF($A$88:$G$88,"20")</f>
        <v>0</v>
      </c>
      <c r="AB149" s="204">
        <f>SUM(A149:AA149)</f>
        <v>0</v>
      </c>
      <c r="AC149" s="206">
        <f>AB149/180</f>
        <v>0</v>
      </c>
      <c r="AD149" s="86"/>
    </row>
    <row r="150" spans="1:30" ht="38.25">
      <c r="A150" s="91" t="s">
        <v>53</v>
      </c>
      <c r="B150" s="91"/>
      <c r="C150" s="91"/>
      <c r="D150" s="91"/>
      <c r="E150" s="91"/>
      <c r="F150" s="91"/>
      <c r="G150" s="91"/>
      <c r="H150" s="91"/>
      <c r="I150" s="91"/>
      <c r="J150" s="91"/>
      <c r="K150" s="91"/>
      <c r="L150" s="91"/>
      <c r="M150" s="91"/>
      <c r="N150" s="91"/>
      <c r="O150" s="86"/>
      <c r="P150" s="86"/>
      <c r="Q150" s="91"/>
      <c r="R150" s="91"/>
      <c r="S150" s="91"/>
      <c r="T150" s="91"/>
      <c r="U150" s="91"/>
      <c r="V150" s="91"/>
      <c r="W150" s="91"/>
      <c r="X150" s="91"/>
      <c r="Y150" s="204"/>
      <c r="Z150" s="206"/>
      <c r="AA150" s="86"/>
      <c r="AB150" s="205" t="s">
        <v>93</v>
      </c>
      <c r="AC150" s="205">
        <v>21</v>
      </c>
      <c r="AD150" s="86"/>
    </row>
    <row r="151" spans="1:30">
      <c r="A151" s="91">
        <f>COUNTIF(A10:G10,"21")</f>
        <v>0</v>
      </c>
      <c r="B151" s="91">
        <f>COUNTIF(A13:G13,"21")</f>
        <v>0</v>
      </c>
      <c r="C151" s="91">
        <f>COUNTIF(A16:G16,"21")</f>
        <v>0</v>
      </c>
      <c r="D151" s="91">
        <f>COUNTIF(A19:G19,"21")</f>
        <v>0</v>
      </c>
      <c r="E151" s="91">
        <f>COUNTIF(A22:G22,"21")</f>
        <v>0</v>
      </c>
      <c r="F151" s="91">
        <f>COUNTIF(A25:G25,"21")</f>
        <v>0</v>
      </c>
      <c r="G151" s="91">
        <f>COUNTIF(A28:G28,"21")</f>
        <v>0</v>
      </c>
      <c r="H151" s="91">
        <f>COUNTIF(A31:G31,"21")</f>
        <v>0</v>
      </c>
      <c r="I151" s="91">
        <f>COUNTIF(A34:G34,"21")</f>
        <v>0</v>
      </c>
      <c r="J151" s="91">
        <f>COUNTIF(A37:G37,"21")</f>
        <v>0</v>
      </c>
      <c r="K151" s="91">
        <f>COUNTIF(A40:G40,"21")</f>
        <v>0</v>
      </c>
      <c r="L151" s="91">
        <f>COUNTIF(A43:G43,"21")</f>
        <v>0</v>
      </c>
      <c r="M151" s="91">
        <f>COUNTIF(A46:G46,"21")</f>
        <v>0</v>
      </c>
      <c r="N151" s="91">
        <f>COUNTIF(A49:G49,"21")</f>
        <v>0</v>
      </c>
      <c r="O151" s="91">
        <f>COUNTIF($A$52:$G$52,"21")</f>
        <v>0</v>
      </c>
      <c r="P151" s="91">
        <f>COUNTIF($A$55:$G$55,"21")</f>
        <v>0</v>
      </c>
      <c r="Q151" s="91">
        <f>COUNTIF($A$58:$G$58,"21")</f>
        <v>0</v>
      </c>
      <c r="R151" s="91">
        <f>COUNTIF($A$61:$G$61,"21")</f>
        <v>0</v>
      </c>
      <c r="S151" s="91">
        <f>COUNTIF($A$64:$G$64,"21")</f>
        <v>0</v>
      </c>
      <c r="T151" s="91">
        <f>COUNTIF($A$67:$G$67,"21")</f>
        <v>0</v>
      </c>
      <c r="U151" s="91">
        <f>COUNTIF($A$70:$G$70,"21")</f>
        <v>0</v>
      </c>
      <c r="V151" s="91">
        <f>COUNTIF($A$73:$G$73,"21")</f>
        <v>0</v>
      </c>
      <c r="W151" s="91">
        <f>COUNTIF($A$76:$G$76,"21")</f>
        <v>0</v>
      </c>
      <c r="X151" s="91">
        <f>COUNTIF($A$79:$G$79,"21")</f>
        <v>0</v>
      </c>
      <c r="Y151" s="91">
        <f>COUNTIF($A$82:$G$82,"21")</f>
        <v>0</v>
      </c>
      <c r="Z151" s="91">
        <f>COUNTIF($A$85:$G$85,"21")</f>
        <v>0</v>
      </c>
      <c r="AA151" s="91">
        <f>COUNTIF($A$88:$G$88,"21")</f>
        <v>0</v>
      </c>
      <c r="AB151" s="204">
        <f>SUM(A151:AA151)</f>
        <v>0</v>
      </c>
      <c r="AC151" s="206">
        <f>AB151/180</f>
        <v>0</v>
      </c>
      <c r="AD151" s="86"/>
    </row>
    <row r="152" spans="1:30" ht="38.25">
      <c r="A152" s="91" t="s">
        <v>54</v>
      </c>
      <c r="B152" s="91"/>
      <c r="C152" s="91"/>
      <c r="D152" s="91"/>
      <c r="E152" s="91"/>
      <c r="F152" s="91"/>
      <c r="G152" s="91"/>
      <c r="H152" s="91"/>
      <c r="I152" s="91"/>
      <c r="J152" s="91"/>
      <c r="K152" s="91"/>
      <c r="L152" s="91"/>
      <c r="M152" s="91"/>
      <c r="N152" s="91"/>
      <c r="O152" s="86"/>
      <c r="P152" s="86"/>
      <c r="Q152" s="91"/>
      <c r="R152" s="91"/>
      <c r="S152" s="91"/>
      <c r="T152" s="91"/>
      <c r="U152" s="91"/>
      <c r="V152" s="91"/>
      <c r="W152" s="91"/>
      <c r="X152" s="91"/>
      <c r="Y152" s="204"/>
      <c r="Z152" s="206"/>
      <c r="AA152" s="86"/>
      <c r="AB152" s="205" t="s">
        <v>94</v>
      </c>
      <c r="AC152" s="205">
        <v>22</v>
      </c>
      <c r="AD152" s="86"/>
    </row>
    <row r="153" spans="1:30" ht="15">
      <c r="A153" s="207">
        <f>COUNTIF(A10:G10,"22")</f>
        <v>0</v>
      </c>
      <c r="B153" s="91">
        <f>COUNTIF(A13:G13,"22")</f>
        <v>0</v>
      </c>
      <c r="C153" s="91">
        <f>COUNTIF(A16:G16,"22")</f>
        <v>0</v>
      </c>
      <c r="D153" s="91">
        <f>COUNTIF(A19:G19,"22")</f>
        <v>0</v>
      </c>
      <c r="E153" s="91">
        <f>COUNTIF(A22:G22,"22")</f>
        <v>0</v>
      </c>
      <c r="F153" s="91">
        <f>COUNTIF(A25:G25,"22")</f>
        <v>0</v>
      </c>
      <c r="G153" s="91">
        <f>COUNTIF(A28:G28,"22")</f>
        <v>0</v>
      </c>
      <c r="H153" s="91">
        <f>COUNTIF(A31:G31,"22")</f>
        <v>0</v>
      </c>
      <c r="I153" s="91">
        <f>COUNTIF(A34:G34,"22")</f>
        <v>0</v>
      </c>
      <c r="J153" s="91">
        <f>COUNTIF(A37:G37,"22")</f>
        <v>0</v>
      </c>
      <c r="K153" s="91">
        <f>COUNTIF(A40:G40,"22")</f>
        <v>0</v>
      </c>
      <c r="L153" s="91">
        <f>COUNTIF(A43:G43,"22")</f>
        <v>0</v>
      </c>
      <c r="M153" s="91">
        <f>COUNTIF(A46:G46,"22")</f>
        <v>0</v>
      </c>
      <c r="N153" s="91">
        <f>COUNTIF(A49:G49,"22")</f>
        <v>0</v>
      </c>
      <c r="O153" s="91">
        <f>COUNTIF($A$52:$G$52,"22")</f>
        <v>0</v>
      </c>
      <c r="P153" s="91">
        <f>COUNTIF($A$55:$G$55,"22")</f>
        <v>0</v>
      </c>
      <c r="Q153" s="91">
        <f>COUNTIF($A$58:$G$58,"22")</f>
        <v>0</v>
      </c>
      <c r="R153" s="91">
        <f>COUNTIF($A$61:$G$61,"22")</f>
        <v>0</v>
      </c>
      <c r="S153" s="91">
        <f>COUNTIF($A$64:$G$64,"22")</f>
        <v>0</v>
      </c>
      <c r="T153" s="91">
        <f>COUNTIF($A$67:$G$67,"22")</f>
        <v>0</v>
      </c>
      <c r="U153" s="91">
        <f>COUNTIF($A$70:$G$70,"22")</f>
        <v>0</v>
      </c>
      <c r="V153" s="91">
        <f>COUNTIF($A$73:$G$73,"22")</f>
        <v>0</v>
      </c>
      <c r="W153" s="91">
        <f>COUNTIF($A$76:$G$76,"22")</f>
        <v>0</v>
      </c>
      <c r="X153" s="91">
        <f>COUNTIF($A$79:$G$79,"22")</f>
        <v>0</v>
      </c>
      <c r="Y153" s="91">
        <f>COUNTIF($A$82:$G$82,"22")</f>
        <v>0</v>
      </c>
      <c r="Z153" s="91">
        <f>COUNTIF($A$85:$G$85,"22")</f>
        <v>0</v>
      </c>
      <c r="AA153" s="91">
        <f>COUNTIF($A$88:$G$88,"22")</f>
        <v>0</v>
      </c>
      <c r="AB153" s="204">
        <f>SUM(A153:AA153)</f>
        <v>0</v>
      </c>
      <c r="AC153" s="206">
        <f>AB153/180</f>
        <v>0</v>
      </c>
      <c r="AD153" s="86"/>
    </row>
    <row r="154" spans="1:30" ht="38.25">
      <c r="A154" s="91" t="s">
        <v>55</v>
      </c>
      <c r="B154" s="91"/>
      <c r="C154" s="91"/>
      <c r="D154" s="91"/>
      <c r="E154" s="91"/>
      <c r="F154" s="91"/>
      <c r="G154" s="91"/>
      <c r="H154" s="91"/>
      <c r="I154" s="91"/>
      <c r="J154" s="91"/>
      <c r="K154" s="91"/>
      <c r="L154" s="91"/>
      <c r="M154" s="91"/>
      <c r="N154" s="91"/>
      <c r="O154" s="86"/>
      <c r="P154" s="86"/>
      <c r="Q154" s="91"/>
      <c r="R154" s="91"/>
      <c r="S154" s="91"/>
      <c r="T154" s="91"/>
      <c r="U154" s="91"/>
      <c r="V154" s="91"/>
      <c r="W154" s="91"/>
      <c r="X154" s="91"/>
      <c r="Y154" s="204"/>
      <c r="Z154" s="206"/>
      <c r="AA154" s="86"/>
      <c r="AB154" s="205" t="s">
        <v>95</v>
      </c>
      <c r="AC154" s="205">
        <v>23</v>
      </c>
      <c r="AD154" s="86"/>
    </row>
    <row r="155" spans="1:30">
      <c r="A155" s="91">
        <f>COUNTIF(A10:G10,"23")</f>
        <v>0</v>
      </c>
      <c r="B155" s="91">
        <f>COUNTIF(A13:G13,"23")</f>
        <v>0</v>
      </c>
      <c r="C155" s="91">
        <f>COUNTIF(A16:G16,"23")</f>
        <v>0</v>
      </c>
      <c r="D155" s="91">
        <f>COUNTIF(A19:G19,"23")</f>
        <v>0</v>
      </c>
      <c r="E155" s="91">
        <f>COUNTIF(A22:G22,"23")</f>
        <v>0</v>
      </c>
      <c r="F155" s="91">
        <f>COUNTIF(A25:G25,"23")</f>
        <v>0</v>
      </c>
      <c r="G155" s="91">
        <f>COUNTIF(A28:G28,"23")</f>
        <v>0</v>
      </c>
      <c r="H155" s="91">
        <f>COUNTIF(A31:G31,"23")</f>
        <v>0</v>
      </c>
      <c r="I155" s="91">
        <f>COUNTIF(A34:G34,"23")</f>
        <v>0</v>
      </c>
      <c r="J155" s="91">
        <f>COUNTIF(A37:G37,"23")</f>
        <v>0</v>
      </c>
      <c r="K155" s="91">
        <f>COUNTIF(A40:G40,"23")</f>
        <v>0</v>
      </c>
      <c r="L155" s="91">
        <f>COUNTIF(A43:G43,"23")</f>
        <v>0</v>
      </c>
      <c r="M155" s="91">
        <f>COUNTIF(A46:G46,"23")</f>
        <v>0</v>
      </c>
      <c r="N155" s="91">
        <f>COUNTIF(A49:G49,"23")</f>
        <v>0</v>
      </c>
      <c r="O155" s="91">
        <f>COUNTIF($A$52:$G$52,"23")</f>
        <v>0</v>
      </c>
      <c r="P155" s="91">
        <f>COUNTIF($A$55:$G$55,"23")</f>
        <v>0</v>
      </c>
      <c r="Q155" s="91">
        <f>COUNTIF($A$58:$G$58,"23")</f>
        <v>0</v>
      </c>
      <c r="R155" s="91">
        <f>COUNTIF($A$61:$G$61,"23")</f>
        <v>0</v>
      </c>
      <c r="S155" s="91">
        <f>COUNTIF($A$64:$G$64,"23")</f>
        <v>0</v>
      </c>
      <c r="T155" s="91">
        <f>COUNTIF($A$67:$G$67,"23")</f>
        <v>0</v>
      </c>
      <c r="U155" s="91">
        <f>COUNTIF($A$70:$G$70,"23")</f>
        <v>0</v>
      </c>
      <c r="V155" s="91">
        <f>COUNTIF($A$73:$G$73,"23")</f>
        <v>0</v>
      </c>
      <c r="W155" s="91">
        <f>COUNTIF($A$76:$G$76,"23")</f>
        <v>0</v>
      </c>
      <c r="X155" s="91">
        <f>COUNTIF($A$79:$G$79,"23")</f>
        <v>0</v>
      </c>
      <c r="Y155" s="91">
        <f>COUNTIF($A$82:$G$82,"23")</f>
        <v>0</v>
      </c>
      <c r="Z155" s="91">
        <f>COUNTIF($A$85:$G$85,"23")</f>
        <v>0</v>
      </c>
      <c r="AA155" s="91">
        <f>COUNTIF($A$88:$G$88,"23")</f>
        <v>0</v>
      </c>
      <c r="AB155" s="204">
        <f>SUM(A155:AA155)</f>
        <v>0</v>
      </c>
      <c r="AC155" s="206">
        <f>AB155/180</f>
        <v>0</v>
      </c>
      <c r="AD155" s="86"/>
    </row>
    <row r="156" spans="1:30" ht="38.25">
      <c r="A156" s="91" t="s">
        <v>56</v>
      </c>
      <c r="B156" s="91"/>
      <c r="C156" s="91"/>
      <c r="D156" s="91"/>
      <c r="E156" s="91"/>
      <c r="F156" s="91"/>
      <c r="G156" s="91"/>
      <c r="H156" s="91"/>
      <c r="I156" s="91"/>
      <c r="J156" s="91"/>
      <c r="K156" s="91"/>
      <c r="L156" s="91"/>
      <c r="M156" s="91"/>
      <c r="N156" s="91"/>
      <c r="O156" s="86"/>
      <c r="P156" s="86"/>
      <c r="Q156" s="91"/>
      <c r="R156" s="91"/>
      <c r="S156" s="91"/>
      <c r="T156" s="91"/>
      <c r="U156" s="91"/>
      <c r="V156" s="91"/>
      <c r="W156" s="91"/>
      <c r="X156" s="91"/>
      <c r="Y156" s="204"/>
      <c r="Z156" s="206"/>
      <c r="AA156" s="86"/>
      <c r="AB156" s="205" t="s">
        <v>96</v>
      </c>
      <c r="AC156" s="205">
        <v>24</v>
      </c>
      <c r="AD156" s="86"/>
    </row>
    <row r="157" spans="1:30">
      <c r="A157" s="91">
        <f>COUNTIF(A10:G10,"24")</f>
        <v>0</v>
      </c>
      <c r="B157" s="91">
        <f>COUNTIF(A13:G13,"24")</f>
        <v>0</v>
      </c>
      <c r="C157" s="91">
        <f>COUNTIF(A16:G16,"24")</f>
        <v>0</v>
      </c>
      <c r="D157" s="91">
        <f>COUNTIF(A19:G19,"24")</f>
        <v>0</v>
      </c>
      <c r="E157" s="91">
        <f>COUNTIF(A22:G22,"24")</f>
        <v>0</v>
      </c>
      <c r="F157" s="91">
        <f>COUNTIF(A25:G25,"24")</f>
        <v>0</v>
      </c>
      <c r="G157" s="91">
        <f>COUNTIF(A28:G28,"24")</f>
        <v>0</v>
      </c>
      <c r="H157" s="91">
        <f>COUNTIF(A31:G31,"24")</f>
        <v>0</v>
      </c>
      <c r="I157" s="91">
        <f>COUNTIF(A34:G34,"24")</f>
        <v>0</v>
      </c>
      <c r="J157" s="91">
        <f>COUNTIF(A37:G37,"24")</f>
        <v>0</v>
      </c>
      <c r="K157" s="91">
        <f>COUNTIF(A40:G40,"24")</f>
        <v>0</v>
      </c>
      <c r="L157" s="91">
        <f>COUNTIF(A43:G43,"24")</f>
        <v>0</v>
      </c>
      <c r="M157" s="91">
        <f>COUNTIF(A46:G46,"24")</f>
        <v>0</v>
      </c>
      <c r="N157" s="91">
        <f>COUNTIF(A49:G49,"24")</f>
        <v>0</v>
      </c>
      <c r="O157" s="91">
        <f>COUNTIF($A$52:$G$52,"24")</f>
        <v>0</v>
      </c>
      <c r="P157" s="91">
        <f>COUNTIF($A$55:$G$55,"24")</f>
        <v>0</v>
      </c>
      <c r="Q157" s="91">
        <f>COUNTIF($A$58:$G$58,"24")</f>
        <v>0</v>
      </c>
      <c r="R157" s="91">
        <f>COUNTIF($A$61:$G$61,"24")</f>
        <v>0</v>
      </c>
      <c r="S157" s="91">
        <f>COUNTIF($A$64:$G$64,"24")</f>
        <v>0</v>
      </c>
      <c r="T157" s="91">
        <f>COUNTIF($A$67:$G$67,"24")</f>
        <v>0</v>
      </c>
      <c r="U157" s="91">
        <f>COUNTIF($A$70:$G$70,"24")</f>
        <v>0</v>
      </c>
      <c r="V157" s="91">
        <f>COUNTIF($A$73:$G$73,"24")</f>
        <v>0</v>
      </c>
      <c r="W157" s="91">
        <f>COUNTIF($A$76:$G$76,"24")</f>
        <v>0</v>
      </c>
      <c r="X157" s="91">
        <f>COUNTIF($A$79:$G$79,"24")</f>
        <v>0</v>
      </c>
      <c r="Y157" s="91">
        <f>COUNTIF($A$82:$G$82,"24")</f>
        <v>0</v>
      </c>
      <c r="Z157" s="91">
        <f>COUNTIF($A$85:$G$85,"24")</f>
        <v>0</v>
      </c>
      <c r="AA157" s="91">
        <f>COUNTIF($A$88:$G$88,"24")</f>
        <v>0</v>
      </c>
      <c r="AB157" s="204">
        <f>SUM(A157:AA157)</f>
        <v>0</v>
      </c>
      <c r="AC157" s="206">
        <f>AB157/180</f>
        <v>0</v>
      </c>
      <c r="AD157" s="86"/>
    </row>
    <row r="158" spans="1:30" ht="38.25">
      <c r="A158" s="91" t="s">
        <v>0</v>
      </c>
      <c r="B158" s="91"/>
      <c r="C158" s="91"/>
      <c r="D158" s="91"/>
      <c r="E158" s="91"/>
      <c r="F158" s="91"/>
      <c r="G158" s="91"/>
      <c r="H158" s="91"/>
      <c r="I158" s="91"/>
      <c r="J158" s="91"/>
      <c r="K158" s="91"/>
      <c r="L158" s="91"/>
      <c r="M158" s="91"/>
      <c r="N158" s="91"/>
      <c r="O158" s="86"/>
      <c r="P158" s="86"/>
      <c r="Q158" s="91"/>
      <c r="R158" s="91"/>
      <c r="S158" s="91"/>
      <c r="T158" s="91"/>
      <c r="U158" s="91"/>
      <c r="V158" s="91"/>
      <c r="W158" s="91"/>
      <c r="X158" s="91"/>
      <c r="Y158" s="204"/>
      <c r="Z158" s="206"/>
      <c r="AA158" s="86"/>
      <c r="AB158" s="205" t="s">
        <v>97</v>
      </c>
      <c r="AC158" s="205">
        <v>25</v>
      </c>
      <c r="AD158" s="86"/>
    </row>
    <row r="159" spans="1:30">
      <c r="A159" s="91">
        <f>COUNTIF(A10:G10,"25")</f>
        <v>0</v>
      </c>
      <c r="B159" s="91">
        <f>COUNTIF(A13:G13,"25")</f>
        <v>0</v>
      </c>
      <c r="C159" s="91">
        <f>COUNTIF(A16:G16,"25")</f>
        <v>0</v>
      </c>
      <c r="D159" s="91">
        <f>COUNTIF(A19:G19,"25")</f>
        <v>0</v>
      </c>
      <c r="E159" s="91">
        <f>COUNTIF(A22:G22,"25")</f>
        <v>0</v>
      </c>
      <c r="F159" s="91">
        <f>COUNTIF(A25:G25,"25")</f>
        <v>0</v>
      </c>
      <c r="G159" s="91">
        <f>COUNTIF(A28:G28,"25")</f>
        <v>0</v>
      </c>
      <c r="H159" s="91">
        <f>COUNTIF(A31:G31,"25")</f>
        <v>0</v>
      </c>
      <c r="I159" s="91">
        <f>COUNTIF(A34:G34,"25")</f>
        <v>0</v>
      </c>
      <c r="J159" s="91">
        <f>COUNTIF(A37:G37,"25")</f>
        <v>0</v>
      </c>
      <c r="K159" s="91">
        <f>COUNTIF(A40:G40,"25")</f>
        <v>0</v>
      </c>
      <c r="L159" s="91">
        <f>COUNTIF(A43:G43,"25")</f>
        <v>0</v>
      </c>
      <c r="M159" s="91">
        <f>COUNTIF(A46:G46,"25")</f>
        <v>0</v>
      </c>
      <c r="N159" s="91">
        <f>COUNTIF(A49:G49,"25")</f>
        <v>0</v>
      </c>
      <c r="O159" s="91">
        <f>COUNTIF($A$52:$G$52,"25")</f>
        <v>0</v>
      </c>
      <c r="P159" s="91">
        <f>COUNTIF($A$55:$G$55,"25")</f>
        <v>0</v>
      </c>
      <c r="Q159" s="91">
        <f>COUNTIF($A$58:$G$58,"25")</f>
        <v>0</v>
      </c>
      <c r="R159" s="91">
        <f>COUNTIF($A$61:$G$61,"25")</f>
        <v>0</v>
      </c>
      <c r="S159" s="91">
        <f>COUNTIF($A$64:$G$64,"25")</f>
        <v>0</v>
      </c>
      <c r="T159" s="91">
        <f>COUNTIF($A$67:$G$67,"25")</f>
        <v>0</v>
      </c>
      <c r="U159" s="91">
        <f>COUNTIF($A$70:$G$70,"25")</f>
        <v>0</v>
      </c>
      <c r="V159" s="91">
        <f>COUNTIF($A$73:$G$73,"25")</f>
        <v>0</v>
      </c>
      <c r="W159" s="91">
        <f>COUNTIF($A$76:$G$76,"25")</f>
        <v>0</v>
      </c>
      <c r="X159" s="91">
        <f>COUNTIF($A$79:$G$79,"25")</f>
        <v>0</v>
      </c>
      <c r="Y159" s="91">
        <f>COUNTIF($A$82:$G$82,"25")</f>
        <v>0</v>
      </c>
      <c r="Z159" s="91">
        <f>COUNTIF($A$85:$G$85,"25")</f>
        <v>0</v>
      </c>
      <c r="AA159" s="91">
        <f>COUNTIF($A$88:$G$88,"25")</f>
        <v>0</v>
      </c>
      <c r="AB159" s="204">
        <f>SUM(A159:AA159)</f>
        <v>0</v>
      </c>
      <c r="AC159" s="206">
        <f>AB159/180</f>
        <v>0</v>
      </c>
      <c r="AD159" s="86"/>
    </row>
    <row r="160" spans="1:30" ht="38.25">
      <c r="A160" s="91" t="s">
        <v>1</v>
      </c>
      <c r="B160" s="91"/>
      <c r="C160" s="91"/>
      <c r="D160" s="91"/>
      <c r="E160" s="91"/>
      <c r="F160" s="91"/>
      <c r="G160" s="91"/>
      <c r="H160" s="91"/>
      <c r="I160" s="91"/>
      <c r="J160" s="91"/>
      <c r="K160" s="91"/>
      <c r="L160" s="91"/>
      <c r="M160" s="91"/>
      <c r="N160" s="91"/>
      <c r="O160" s="86"/>
      <c r="P160" s="86"/>
      <c r="Q160" s="91"/>
      <c r="R160" s="91"/>
      <c r="S160" s="91"/>
      <c r="T160" s="91"/>
      <c r="U160" s="91"/>
      <c r="V160" s="91"/>
      <c r="W160" s="91"/>
      <c r="X160" s="91"/>
      <c r="Y160" s="204"/>
      <c r="Z160" s="206"/>
      <c r="AA160" s="86"/>
      <c r="AB160" s="205" t="s">
        <v>98</v>
      </c>
      <c r="AC160" s="205">
        <v>26</v>
      </c>
      <c r="AD160" s="86"/>
    </row>
    <row r="161" spans="1:30">
      <c r="A161" s="91">
        <f>COUNTIF(A10:G10,"26")</f>
        <v>0</v>
      </c>
      <c r="B161" s="91">
        <f>COUNTIF(A13:G13,"26")</f>
        <v>0</v>
      </c>
      <c r="C161" s="91">
        <f>COUNTIF(A16:G16,"26")</f>
        <v>0</v>
      </c>
      <c r="D161" s="91">
        <f>COUNTIF(A19:G19,"26")</f>
        <v>0</v>
      </c>
      <c r="E161" s="91">
        <f>COUNTIF(A22:G22,"26")</f>
        <v>0</v>
      </c>
      <c r="F161" s="91">
        <f>COUNTIF(A25:G25,"26")</f>
        <v>0</v>
      </c>
      <c r="G161" s="91">
        <f>COUNTIF(A28:G28,"26")</f>
        <v>0</v>
      </c>
      <c r="H161" s="91">
        <f>COUNTIF(A31:G31,"26")</f>
        <v>0</v>
      </c>
      <c r="I161" s="91">
        <f>COUNTIF(A34:G34,"26")</f>
        <v>0</v>
      </c>
      <c r="J161" s="91">
        <f>COUNTIF(A37:G37,"26")</f>
        <v>0</v>
      </c>
      <c r="K161" s="91">
        <f>COUNTIF(A40:G40,"26")</f>
        <v>0</v>
      </c>
      <c r="L161" s="91">
        <f>COUNTIF(A43:G43,"26")</f>
        <v>0</v>
      </c>
      <c r="M161" s="91">
        <f>COUNTIF(A46:G46,"26")</f>
        <v>0</v>
      </c>
      <c r="N161" s="91">
        <f>COUNTIF(A49:G49,"26")</f>
        <v>0</v>
      </c>
      <c r="O161" s="91">
        <f>COUNTIF($A$52:$G$52,"26")</f>
        <v>0</v>
      </c>
      <c r="P161" s="91">
        <f>COUNTIF($A$55:$G$55,"26")</f>
        <v>0</v>
      </c>
      <c r="Q161" s="91">
        <f>COUNTIF($A$58:$G$58,"26")</f>
        <v>0</v>
      </c>
      <c r="R161" s="91">
        <f>COUNTIF($A$61:$G$61,"26")</f>
        <v>0</v>
      </c>
      <c r="S161" s="91">
        <f>COUNTIF($A$64:$G$64,"26")</f>
        <v>0</v>
      </c>
      <c r="T161" s="91">
        <f>COUNTIF($A$67:$G$67,"26")</f>
        <v>0</v>
      </c>
      <c r="U161" s="91">
        <f>COUNTIF($A$70:$G$70,"26")</f>
        <v>0</v>
      </c>
      <c r="V161" s="91">
        <f>COUNTIF($A$73:$G$73,"26")</f>
        <v>0</v>
      </c>
      <c r="W161" s="91">
        <f>COUNTIF($A$76:$G$76,"26")</f>
        <v>0</v>
      </c>
      <c r="X161" s="91">
        <f>COUNTIF($A$79:$G$79,"26")</f>
        <v>0</v>
      </c>
      <c r="Y161" s="91">
        <f>COUNTIF($A$82:$G$82,"26")</f>
        <v>0</v>
      </c>
      <c r="Z161" s="91">
        <f>COUNTIF($A$85:$G$85,"26")</f>
        <v>0</v>
      </c>
      <c r="AA161" s="91">
        <f>COUNTIF($A$88:$G$88,"26")</f>
        <v>0</v>
      </c>
      <c r="AB161" s="204">
        <f>SUM(A161:AA161)</f>
        <v>0</v>
      </c>
      <c r="AC161" s="206">
        <f>AB161/180</f>
        <v>0</v>
      </c>
      <c r="AD161" s="86"/>
    </row>
    <row r="162" spans="1:30" ht="38.25">
      <c r="A162" s="91" t="s">
        <v>2</v>
      </c>
      <c r="B162" s="91"/>
      <c r="C162" s="91"/>
      <c r="D162" s="91"/>
      <c r="E162" s="91"/>
      <c r="F162" s="91"/>
      <c r="G162" s="91"/>
      <c r="H162" s="91"/>
      <c r="I162" s="91"/>
      <c r="J162" s="91"/>
      <c r="K162" s="91"/>
      <c r="L162" s="91"/>
      <c r="M162" s="91"/>
      <c r="N162" s="91"/>
      <c r="O162" s="86"/>
      <c r="P162" s="86"/>
      <c r="Q162" s="91"/>
      <c r="R162" s="91"/>
      <c r="S162" s="91"/>
      <c r="T162" s="91"/>
      <c r="U162" s="91"/>
      <c r="V162" s="91"/>
      <c r="W162" s="91"/>
      <c r="X162" s="91"/>
      <c r="Y162" s="204"/>
      <c r="Z162" s="206"/>
      <c r="AA162" s="86"/>
      <c r="AB162" s="205" t="s">
        <v>99</v>
      </c>
      <c r="AC162" s="205">
        <v>27</v>
      </c>
      <c r="AD162" s="86"/>
    </row>
    <row r="163" spans="1:30">
      <c r="A163" s="91">
        <f>COUNTIF(A10:G10,"27")</f>
        <v>0</v>
      </c>
      <c r="B163" s="91">
        <f>COUNTIF(A13:G13,"27")</f>
        <v>0</v>
      </c>
      <c r="C163" s="91">
        <f>COUNTIF(A16:G16,"27")</f>
        <v>0</v>
      </c>
      <c r="D163" s="91">
        <f>COUNTIF(A19:G19,"27")</f>
        <v>0</v>
      </c>
      <c r="E163" s="91">
        <f>COUNTIF(A22:G22,"27")</f>
        <v>0</v>
      </c>
      <c r="F163" s="91">
        <f>COUNTIF(A25:G25,"27")</f>
        <v>0</v>
      </c>
      <c r="G163" s="91">
        <f>COUNTIF(A28:G28,"27")</f>
        <v>0</v>
      </c>
      <c r="H163" s="91">
        <f>COUNTIF(A31:G31,"27")</f>
        <v>0</v>
      </c>
      <c r="I163" s="91">
        <f>COUNTIF(A34:G34,"27")</f>
        <v>0</v>
      </c>
      <c r="J163" s="91">
        <f>COUNTIF(A37:G37,"27")</f>
        <v>0</v>
      </c>
      <c r="K163" s="91">
        <f>COUNTIF(A40:G40,"27")</f>
        <v>0</v>
      </c>
      <c r="L163" s="91">
        <f>COUNTIF(A43:G43,"27")</f>
        <v>0</v>
      </c>
      <c r="M163" s="91">
        <f>COUNTIF(A46:G46,"27")</f>
        <v>0</v>
      </c>
      <c r="N163" s="91">
        <f>COUNTIF(A49:G49,"27")</f>
        <v>0</v>
      </c>
      <c r="O163" s="91">
        <f>COUNTIF($A$52:$G$52,"27")</f>
        <v>0</v>
      </c>
      <c r="P163" s="91">
        <f>COUNTIF($A$55:$G$55,"27")</f>
        <v>0</v>
      </c>
      <c r="Q163" s="91">
        <f>COUNTIF($A$58:$G$58,"27")</f>
        <v>0</v>
      </c>
      <c r="R163" s="91">
        <f>COUNTIF($A$61:$G$61,"27")</f>
        <v>0</v>
      </c>
      <c r="S163" s="91">
        <f>COUNTIF($A$64:$G$64,"27")</f>
        <v>0</v>
      </c>
      <c r="T163" s="91">
        <f>COUNTIF($A$67:$G$67,"27")</f>
        <v>0</v>
      </c>
      <c r="U163" s="91">
        <f>COUNTIF($A$70:$G$70,"27")</f>
        <v>0</v>
      </c>
      <c r="V163" s="91">
        <f>COUNTIF($A$73:$G$73,"27")</f>
        <v>0</v>
      </c>
      <c r="W163" s="91">
        <f>COUNTIF($A$76:$G$76,"27")</f>
        <v>0</v>
      </c>
      <c r="X163" s="91">
        <f>COUNTIF($A$79:$G$79,"27")</f>
        <v>0</v>
      </c>
      <c r="Y163" s="91">
        <f>COUNTIF($A$82:$G$82,"27")</f>
        <v>0</v>
      </c>
      <c r="Z163" s="91">
        <f>COUNTIF($A$85:$G$85,"27")</f>
        <v>0</v>
      </c>
      <c r="AA163" s="91">
        <f>COUNTIF($A$88:$G$88,"27")</f>
        <v>0</v>
      </c>
      <c r="AB163" s="204">
        <f>SUM(A163:AA163)</f>
        <v>0</v>
      </c>
      <c r="AC163" s="206">
        <f>AB163/180</f>
        <v>0</v>
      </c>
      <c r="AD163" s="86"/>
    </row>
    <row r="164" spans="1:30" ht="38.25">
      <c r="A164" s="91" t="s">
        <v>3</v>
      </c>
      <c r="B164" s="91"/>
      <c r="C164" s="91"/>
      <c r="D164" s="91"/>
      <c r="E164" s="91"/>
      <c r="F164" s="91"/>
      <c r="G164" s="91"/>
      <c r="H164" s="91"/>
      <c r="I164" s="91"/>
      <c r="J164" s="91"/>
      <c r="K164" s="91"/>
      <c r="L164" s="91"/>
      <c r="M164" s="91"/>
      <c r="N164" s="91"/>
      <c r="O164" s="86"/>
      <c r="P164" s="86"/>
      <c r="Q164" s="86"/>
      <c r="R164" s="86"/>
      <c r="S164" s="86"/>
      <c r="T164" s="86"/>
      <c r="U164" s="86"/>
      <c r="V164" s="86"/>
      <c r="W164" s="86"/>
      <c r="X164" s="86"/>
      <c r="Y164" s="86"/>
      <c r="Z164" s="86"/>
      <c r="AA164" s="86"/>
      <c r="AB164" s="205" t="s">
        <v>100</v>
      </c>
      <c r="AC164" s="205">
        <v>28</v>
      </c>
      <c r="AD164" s="86"/>
    </row>
    <row r="165" spans="1:30">
      <c r="A165" s="91">
        <f>COUNTIF(A10:G10,"28")</f>
        <v>0</v>
      </c>
      <c r="B165" s="91">
        <f>COUNTIF(A13:G13,"28")</f>
        <v>0</v>
      </c>
      <c r="C165" s="91">
        <f>COUNTIF(A16:G16,"28")</f>
        <v>0</v>
      </c>
      <c r="D165" s="91">
        <f>COUNTIF(A19:G19,"28")</f>
        <v>0</v>
      </c>
      <c r="E165" s="91">
        <f>COUNTIF(A22:G22,"28")</f>
        <v>0</v>
      </c>
      <c r="F165" s="91">
        <f>COUNTIF(A25:G25,"28")</f>
        <v>0</v>
      </c>
      <c r="G165" s="91">
        <f>COUNTIF(A28:G28,"28")</f>
        <v>0</v>
      </c>
      <c r="H165" s="91">
        <f>COUNTIF(A31:G31,"28")</f>
        <v>0</v>
      </c>
      <c r="I165" s="91">
        <f>COUNTIF(A34:G34,"28")</f>
        <v>0</v>
      </c>
      <c r="J165" s="91">
        <f>COUNTIF(A37:G37,"28")</f>
        <v>0</v>
      </c>
      <c r="K165" s="91">
        <f>COUNTIF(A40:G40,"28")</f>
        <v>0</v>
      </c>
      <c r="L165" s="91">
        <f>COUNTIF(A43:G43,"28")</f>
        <v>0</v>
      </c>
      <c r="M165" s="91">
        <f>COUNTIF(A46:G46,"28")</f>
        <v>0</v>
      </c>
      <c r="N165" s="91">
        <f>COUNTIF(A49:G49,"28")</f>
        <v>0</v>
      </c>
      <c r="O165" s="91">
        <f>COUNTIF($A$52:$G$52,"28")</f>
        <v>0</v>
      </c>
      <c r="P165" s="91">
        <f>COUNTIF($A$55:$G$55,"28")</f>
        <v>0</v>
      </c>
      <c r="Q165" s="91">
        <f>COUNTIF($A$58:$G$58,"28")</f>
        <v>0</v>
      </c>
      <c r="R165" s="91">
        <f>COUNTIF($A$61:$G$61,"28")</f>
        <v>0</v>
      </c>
      <c r="S165" s="91">
        <f>COUNTIF($A$64:$G$64,"28")</f>
        <v>0</v>
      </c>
      <c r="T165" s="91">
        <f>COUNTIF($A$67:$G$67,"28")</f>
        <v>0</v>
      </c>
      <c r="U165" s="91">
        <f>COUNTIF($A$70:$G$70,"28")</f>
        <v>0</v>
      </c>
      <c r="V165" s="91">
        <f>COUNTIF($A$73:$G$73,"28")</f>
        <v>0</v>
      </c>
      <c r="W165" s="91">
        <f>COUNTIF($A$76:$G$76,"28")</f>
        <v>0</v>
      </c>
      <c r="X165" s="91">
        <f>COUNTIF($A$79:$G$79,"28")</f>
        <v>0</v>
      </c>
      <c r="Y165" s="91">
        <f>COUNTIF($A$82:$G$82,"28")</f>
        <v>0</v>
      </c>
      <c r="Z165" s="91">
        <f>COUNTIF($A$85:$G$85,"28")</f>
        <v>0</v>
      </c>
      <c r="AA165" s="91">
        <f>COUNTIF($A$88:$G$88,"28")</f>
        <v>0</v>
      </c>
      <c r="AB165" s="204">
        <f>SUM(A165:AA165)</f>
        <v>0</v>
      </c>
      <c r="AC165" s="206">
        <f>AB165/180</f>
        <v>0</v>
      </c>
      <c r="AD165" s="86"/>
    </row>
    <row r="166" spans="1:30" ht="38.25">
      <c r="A166" s="91" t="s">
        <v>4</v>
      </c>
      <c r="B166" s="91"/>
      <c r="C166" s="91"/>
      <c r="D166" s="91"/>
      <c r="E166" s="91"/>
      <c r="F166" s="91"/>
      <c r="G166" s="91"/>
      <c r="H166" s="91"/>
      <c r="I166" s="91"/>
      <c r="J166" s="91"/>
      <c r="K166" s="91"/>
      <c r="L166" s="91"/>
      <c r="M166" s="91"/>
      <c r="N166" s="91"/>
      <c r="O166" s="86"/>
      <c r="P166" s="86"/>
      <c r="Q166" s="86"/>
      <c r="R166" s="86"/>
      <c r="S166" s="86"/>
      <c r="T166" s="86"/>
      <c r="U166" s="86"/>
      <c r="V166" s="86"/>
      <c r="W166" s="86"/>
      <c r="X166" s="86"/>
      <c r="Y166" s="86"/>
      <c r="Z166" s="86"/>
      <c r="AA166" s="86"/>
      <c r="AB166" s="205" t="s">
        <v>101</v>
      </c>
      <c r="AC166" s="205">
        <v>29</v>
      </c>
      <c r="AD166" s="86"/>
    </row>
    <row r="167" spans="1:30">
      <c r="A167" s="91">
        <f>COUNTIF(A10:G10,"29")</f>
        <v>0</v>
      </c>
      <c r="B167" s="91">
        <f>COUNTIF(A13:G13,"29")</f>
        <v>0</v>
      </c>
      <c r="C167" s="91">
        <f>COUNTIF(A16:G16,"29")</f>
        <v>0</v>
      </c>
      <c r="D167" s="91">
        <f>COUNTIF(A19:G19,"29")</f>
        <v>0</v>
      </c>
      <c r="E167" s="91">
        <f>COUNTIF(A22:G22,"29")</f>
        <v>0</v>
      </c>
      <c r="F167" s="91">
        <f>COUNTIF(A25:G25,"29")</f>
        <v>0</v>
      </c>
      <c r="G167" s="91">
        <f>COUNTIF(A28:G28,"29")</f>
        <v>0</v>
      </c>
      <c r="H167" s="91">
        <f>COUNTIF(A31:G31,"29")</f>
        <v>0</v>
      </c>
      <c r="I167" s="91">
        <f>COUNTIF(A34:G34,"29")</f>
        <v>0</v>
      </c>
      <c r="J167" s="91">
        <f>COUNTIF(A37:G37,"29")</f>
        <v>0</v>
      </c>
      <c r="K167" s="91">
        <f>COUNTIF(A40:G40,"29")</f>
        <v>0</v>
      </c>
      <c r="L167" s="91">
        <f>COUNTIF(A43:G43,"29")</f>
        <v>0</v>
      </c>
      <c r="M167" s="91">
        <f>COUNTIF(A46:G46,"29")</f>
        <v>0</v>
      </c>
      <c r="N167" s="91">
        <f>COUNTIF(A49:G49,"29")</f>
        <v>0</v>
      </c>
      <c r="O167" s="91">
        <f>COUNTIF($A$52:$G$52,"29")</f>
        <v>0</v>
      </c>
      <c r="P167" s="91">
        <f>COUNTIF($A$55:$G$55,"29")</f>
        <v>0</v>
      </c>
      <c r="Q167" s="91">
        <f>COUNTIF($A$58:$G$58,"29")</f>
        <v>0</v>
      </c>
      <c r="R167" s="91">
        <f>COUNTIF($A$61:$G$61,"29")</f>
        <v>0</v>
      </c>
      <c r="S167" s="91">
        <f>COUNTIF($A$64:$G$64,"29")</f>
        <v>0</v>
      </c>
      <c r="T167" s="91">
        <f>COUNTIF($A$67:$G$67,"29")</f>
        <v>0</v>
      </c>
      <c r="U167" s="91">
        <f>COUNTIF($A$70:$G$70,"29")</f>
        <v>0</v>
      </c>
      <c r="V167" s="91">
        <f>COUNTIF($A$73:$G$73,"29")</f>
        <v>0</v>
      </c>
      <c r="W167" s="91">
        <f>COUNTIF($A$76:$G$76,"29")</f>
        <v>0</v>
      </c>
      <c r="X167" s="91">
        <f>COUNTIF($A$79:$G$79,"29")</f>
        <v>0</v>
      </c>
      <c r="Y167" s="91">
        <f>COUNTIF($A$82:$G$82,"29")</f>
        <v>0</v>
      </c>
      <c r="Z167" s="91">
        <f>COUNTIF($A$85:$G$85,"29")</f>
        <v>0</v>
      </c>
      <c r="AA167" s="91">
        <f>COUNTIF($A$88:$G$88,"29")</f>
        <v>0</v>
      </c>
      <c r="AB167" s="204">
        <f>SUM(A167:AA167)</f>
        <v>0</v>
      </c>
      <c r="AC167" s="206">
        <f>AB167/180</f>
        <v>0</v>
      </c>
      <c r="AD167" s="86"/>
    </row>
    <row r="168" spans="1:30" ht="38.25">
      <c r="A168" s="91" t="s">
        <v>5</v>
      </c>
      <c r="B168" s="91"/>
      <c r="C168" s="91"/>
      <c r="D168" s="91"/>
      <c r="E168" s="91"/>
      <c r="F168" s="91"/>
      <c r="G168" s="91"/>
      <c r="H168" s="91"/>
      <c r="I168" s="91"/>
      <c r="J168" s="91"/>
      <c r="K168" s="91"/>
      <c r="L168" s="91"/>
      <c r="M168" s="91"/>
      <c r="N168" s="91"/>
      <c r="O168" s="86"/>
      <c r="P168" s="86"/>
      <c r="Q168" s="86"/>
      <c r="R168" s="86"/>
      <c r="S168" s="86"/>
      <c r="T168" s="86"/>
      <c r="U168" s="86"/>
      <c r="V168" s="86"/>
      <c r="W168" s="86"/>
      <c r="X168" s="86"/>
      <c r="Y168" s="86"/>
      <c r="Z168" s="86"/>
      <c r="AA168" s="86"/>
      <c r="AB168" s="205" t="s">
        <v>57</v>
      </c>
      <c r="AC168" s="205">
        <v>30</v>
      </c>
      <c r="AD168" s="86"/>
    </row>
    <row r="169" spans="1:30">
      <c r="A169" s="91">
        <f>COUNTIF(A10:G10,"30")</f>
        <v>0</v>
      </c>
      <c r="B169" s="91">
        <f>COUNTIF(A13:G13,"30")</f>
        <v>0</v>
      </c>
      <c r="C169" s="91">
        <f>COUNTIF(A16:G16,"30")</f>
        <v>0</v>
      </c>
      <c r="D169" s="91">
        <f>COUNTIF(A19:G19,"30")</f>
        <v>0</v>
      </c>
      <c r="E169" s="91">
        <f>COUNTIF(A22:G22,"30")</f>
        <v>0</v>
      </c>
      <c r="F169" s="91">
        <f>COUNTIF(A25:G25,"30")</f>
        <v>0</v>
      </c>
      <c r="G169" s="91">
        <f>COUNTIF(A28:G28,"30")</f>
        <v>0</v>
      </c>
      <c r="H169" s="91">
        <f>COUNTIF(A31:G31,"30")</f>
        <v>0</v>
      </c>
      <c r="I169" s="91">
        <f>COUNTIF(A34:G34,"30")</f>
        <v>0</v>
      </c>
      <c r="J169" s="91">
        <f>COUNTIF(A37:G37,"30")</f>
        <v>0</v>
      </c>
      <c r="K169" s="91">
        <f>COUNTIF(A40:G40,"30")</f>
        <v>0</v>
      </c>
      <c r="L169" s="91">
        <f>COUNTIF(A43:G43,"30")</f>
        <v>0</v>
      </c>
      <c r="M169" s="91">
        <f>COUNTIF(A46:G46,"30")</f>
        <v>0</v>
      </c>
      <c r="N169" s="91">
        <f>COUNTIF(A49:G49,"30")</f>
        <v>0</v>
      </c>
      <c r="O169" s="91">
        <f>COUNTIF($A$52:$G$52,"30")</f>
        <v>0</v>
      </c>
      <c r="P169" s="91">
        <f>COUNTIF($A$55:$G$55,"30")</f>
        <v>0</v>
      </c>
      <c r="Q169" s="91">
        <f>COUNTIF($A$58:$G$58,"30")</f>
        <v>0</v>
      </c>
      <c r="R169" s="91">
        <f>COUNTIF($A$61:$G$61,"30")</f>
        <v>0</v>
      </c>
      <c r="S169" s="91">
        <f>COUNTIF($A$64:$G$64,"30")</f>
        <v>0</v>
      </c>
      <c r="T169" s="91">
        <f>COUNTIF($A$67:$G$67,"30")</f>
        <v>0</v>
      </c>
      <c r="U169" s="91">
        <f>COUNTIF($A$70:$G$70,"30")</f>
        <v>0</v>
      </c>
      <c r="V169" s="91">
        <f>COUNTIF($A$73:$G$73,"30")</f>
        <v>0</v>
      </c>
      <c r="W169" s="91">
        <f>COUNTIF($A$76:$G$76,"30")</f>
        <v>0</v>
      </c>
      <c r="X169" s="91">
        <f>COUNTIF($A$79:$G$79,"30")</f>
        <v>0</v>
      </c>
      <c r="Y169" s="91">
        <f>COUNTIF($A$82:$G$82,"30")</f>
        <v>0</v>
      </c>
      <c r="Z169" s="91">
        <f>COUNTIF($A$85:$G$85,"30")</f>
        <v>0</v>
      </c>
      <c r="AA169" s="91">
        <f>COUNTIF($A$88:$G$88,"30")</f>
        <v>0</v>
      </c>
      <c r="AB169" s="204">
        <f>SUM(A169:AA169)</f>
        <v>0</v>
      </c>
      <c r="AC169" s="206">
        <f>AB169/180</f>
        <v>0</v>
      </c>
      <c r="AD169" s="86"/>
    </row>
    <row r="170" spans="1:30" ht="38.25">
      <c r="A170" s="91" t="s">
        <v>6</v>
      </c>
      <c r="B170" s="91"/>
      <c r="C170" s="91"/>
      <c r="D170" s="91"/>
      <c r="E170" s="91"/>
      <c r="F170" s="91"/>
      <c r="G170" s="91"/>
      <c r="H170" s="91"/>
      <c r="I170" s="91"/>
      <c r="J170" s="91"/>
      <c r="K170" s="91"/>
      <c r="L170" s="91"/>
      <c r="M170" s="91"/>
      <c r="N170" s="91"/>
      <c r="O170" s="86"/>
      <c r="P170" s="86"/>
      <c r="Q170" s="86"/>
      <c r="R170" s="86"/>
      <c r="S170" s="86"/>
      <c r="T170" s="86"/>
      <c r="U170" s="86"/>
      <c r="V170" s="86"/>
      <c r="W170" s="86"/>
      <c r="X170" s="86"/>
      <c r="Y170" s="86"/>
      <c r="Z170" s="86"/>
      <c r="AA170" s="86"/>
      <c r="AB170" s="205" t="s">
        <v>58</v>
      </c>
      <c r="AC170" s="205">
        <v>31</v>
      </c>
      <c r="AD170" s="86"/>
    </row>
    <row r="171" spans="1:30">
      <c r="A171" s="91">
        <f>COUNTIF(A10:G10,"31")</f>
        <v>0</v>
      </c>
      <c r="B171" s="91">
        <f>COUNTIF(A13:G13,"31")</f>
        <v>0</v>
      </c>
      <c r="C171" s="91">
        <f>COUNTIF(A16:G16,"31")</f>
        <v>0</v>
      </c>
      <c r="D171" s="91">
        <f>COUNTIF(A19:G19,"31")</f>
        <v>0</v>
      </c>
      <c r="E171" s="91">
        <f>COUNTIF(A22:G22,"31")</f>
        <v>0</v>
      </c>
      <c r="F171" s="91">
        <f>COUNTIF(A25:G25,"31")</f>
        <v>0</v>
      </c>
      <c r="G171" s="91">
        <f>COUNTIF(A28:G28,"31")</f>
        <v>0</v>
      </c>
      <c r="H171" s="91">
        <f>COUNTIF(A31:G31,"31")</f>
        <v>0</v>
      </c>
      <c r="I171" s="91">
        <f>COUNTIF(A34:G34,"31")</f>
        <v>0</v>
      </c>
      <c r="J171" s="91">
        <f>COUNTIF(A37:G37,"31")</f>
        <v>0</v>
      </c>
      <c r="K171" s="91">
        <f>COUNTIF(A40:G40,"31")</f>
        <v>0</v>
      </c>
      <c r="L171" s="91">
        <f>COUNTIF(A43:G43,"31")</f>
        <v>0</v>
      </c>
      <c r="M171" s="91">
        <f>COUNTIF(A46:G46,"31")</f>
        <v>0</v>
      </c>
      <c r="N171" s="91">
        <f>COUNTIF(A49:G49,"31")</f>
        <v>0</v>
      </c>
      <c r="O171" s="91">
        <f>COUNTIF($A$52:$G$52,"31")</f>
        <v>0</v>
      </c>
      <c r="P171" s="91">
        <f>COUNTIF($A$55:$G$55,"31")</f>
        <v>0</v>
      </c>
      <c r="Q171" s="91">
        <f>COUNTIF($A$58:$G$58,"31")</f>
        <v>0</v>
      </c>
      <c r="R171" s="91">
        <f>COUNTIF($A$61:$G$61,"31")</f>
        <v>0</v>
      </c>
      <c r="S171" s="91">
        <f>COUNTIF($A$64:$G$64,"31")</f>
        <v>0</v>
      </c>
      <c r="T171" s="91">
        <f>COUNTIF($A$67:$G$67,"31")</f>
        <v>0</v>
      </c>
      <c r="U171" s="91">
        <f>COUNTIF($A$70:$G$70,"31")</f>
        <v>0</v>
      </c>
      <c r="V171" s="91">
        <f>COUNTIF($A$73:$G$73,"31")</f>
        <v>0</v>
      </c>
      <c r="W171" s="91">
        <f>COUNTIF($A$76:$G$76,"31")</f>
        <v>0</v>
      </c>
      <c r="X171" s="91">
        <f>COUNTIF($A$79:$G$79,"31")</f>
        <v>0</v>
      </c>
      <c r="Y171" s="91">
        <f>COUNTIF($A$82:$G$82,"31")</f>
        <v>0</v>
      </c>
      <c r="Z171" s="91">
        <f>COUNTIF($A$85:$G$85,"31")</f>
        <v>0</v>
      </c>
      <c r="AA171" s="91">
        <f>COUNTIF($A$88:$G$88,"31")</f>
        <v>0</v>
      </c>
      <c r="AB171" s="204">
        <f>SUM(A171:AA171)</f>
        <v>0</v>
      </c>
      <c r="AC171" s="206">
        <f>AB171/180</f>
        <v>0</v>
      </c>
      <c r="AD171" s="86"/>
    </row>
    <row r="172" spans="1:30" ht="38.25">
      <c r="A172" s="91" t="s">
        <v>7</v>
      </c>
      <c r="B172" s="91"/>
      <c r="C172" s="91"/>
      <c r="D172" s="91"/>
      <c r="E172" s="91"/>
      <c r="F172" s="91"/>
      <c r="G172" s="91"/>
      <c r="H172" s="91"/>
      <c r="I172" s="91"/>
      <c r="J172" s="91"/>
      <c r="K172" s="91"/>
      <c r="L172" s="91"/>
      <c r="M172" s="91"/>
      <c r="N172" s="91"/>
      <c r="O172" s="86"/>
      <c r="P172" s="86"/>
      <c r="Q172" s="86"/>
      <c r="R172" s="86"/>
      <c r="S172" s="86"/>
      <c r="T172" s="86"/>
      <c r="U172" s="86"/>
      <c r="V172" s="86"/>
      <c r="W172" s="86"/>
      <c r="X172" s="86"/>
      <c r="Y172" s="86"/>
      <c r="Z172" s="86"/>
      <c r="AA172" s="86"/>
      <c r="AB172" s="205" t="s">
        <v>59</v>
      </c>
      <c r="AC172" s="205">
        <v>32</v>
      </c>
      <c r="AD172" s="86"/>
    </row>
    <row r="173" spans="1:30">
      <c r="A173" s="91">
        <f>COUNTIF(A10:G10,"32")</f>
        <v>0</v>
      </c>
      <c r="B173" s="91">
        <f>COUNTIF(A13:G13,"32")</f>
        <v>0</v>
      </c>
      <c r="C173" s="91">
        <f>COUNTIF(A16:G16,"32")</f>
        <v>0</v>
      </c>
      <c r="D173" s="91">
        <f>COUNTIF(A19:G19,"32")</f>
        <v>0</v>
      </c>
      <c r="E173" s="91">
        <f>COUNTIF(A22:G22,"32")</f>
        <v>0</v>
      </c>
      <c r="F173" s="91">
        <f>COUNTIF(A25:G25,"32")</f>
        <v>0</v>
      </c>
      <c r="G173" s="91">
        <f>COUNTIF(A28:G28,"32")</f>
        <v>0</v>
      </c>
      <c r="H173" s="91">
        <f>COUNTIF(A31:G31,"32")</f>
        <v>0</v>
      </c>
      <c r="I173" s="91">
        <f>COUNTIF(A34:G34,"32")</f>
        <v>0</v>
      </c>
      <c r="J173" s="91">
        <f>COUNTIF(A37:G37,"32")</f>
        <v>0</v>
      </c>
      <c r="K173" s="91">
        <f>COUNTIF(A40:G40,"32")</f>
        <v>0</v>
      </c>
      <c r="L173" s="91">
        <f>COUNTIF(A43:G43,"32")</f>
        <v>0</v>
      </c>
      <c r="M173" s="91">
        <f>COUNTIF(A46:G46,"32")</f>
        <v>0</v>
      </c>
      <c r="N173" s="91">
        <f>COUNTIF(A49:G49,"32")</f>
        <v>0</v>
      </c>
      <c r="O173" s="91">
        <f>COUNTIF($A$52:$G$52,"32")</f>
        <v>0</v>
      </c>
      <c r="P173" s="91">
        <f>COUNTIF($A$55:$G$55,"32")</f>
        <v>0</v>
      </c>
      <c r="Q173" s="91">
        <f>COUNTIF($A$58:$G$58,"32")</f>
        <v>0</v>
      </c>
      <c r="R173" s="91">
        <f>COUNTIF($A$61:$G$61,"32")</f>
        <v>0</v>
      </c>
      <c r="S173" s="91">
        <f>COUNTIF($A$64:$G$64,"32")</f>
        <v>0</v>
      </c>
      <c r="T173" s="91">
        <f>COUNTIF($A$67:$G$67,"32")</f>
        <v>0</v>
      </c>
      <c r="U173" s="91">
        <f>COUNTIF($A$70:$G$70,"32")</f>
        <v>0</v>
      </c>
      <c r="V173" s="91">
        <f>COUNTIF($A$73:$G$73,"32")</f>
        <v>0</v>
      </c>
      <c r="W173" s="91">
        <f>COUNTIF($A$76:$G$76,"32")</f>
        <v>0</v>
      </c>
      <c r="X173" s="91">
        <f>COUNTIF($A$79:$G$79,"32")</f>
        <v>0</v>
      </c>
      <c r="Y173" s="91">
        <f>COUNTIF($A$82:$G$82,"32")</f>
        <v>0</v>
      </c>
      <c r="Z173" s="91">
        <f>COUNTIF($A$85:$G$85,"32")</f>
        <v>0</v>
      </c>
      <c r="AA173" s="91">
        <f>COUNTIF($A$88:$G$88,"32")</f>
        <v>0</v>
      </c>
      <c r="AB173" s="204">
        <f>SUM(A173:AA173)</f>
        <v>0</v>
      </c>
      <c r="AC173" s="206">
        <f>AB173/180</f>
        <v>0</v>
      </c>
      <c r="AD173" s="86"/>
    </row>
    <row r="174" spans="1:30" ht="38.25">
      <c r="A174" s="91" t="s">
        <v>8</v>
      </c>
      <c r="B174" s="91"/>
      <c r="C174" s="91"/>
      <c r="D174" s="91"/>
      <c r="E174" s="91"/>
      <c r="F174" s="91"/>
      <c r="G174" s="91"/>
      <c r="H174" s="91"/>
      <c r="I174" s="91"/>
      <c r="J174" s="91"/>
      <c r="K174" s="91"/>
      <c r="L174" s="91"/>
      <c r="M174" s="91"/>
      <c r="N174" s="91"/>
      <c r="O174" s="86"/>
      <c r="P174" s="86"/>
      <c r="Q174" s="86"/>
      <c r="R174" s="86"/>
      <c r="S174" s="86"/>
      <c r="T174" s="86"/>
      <c r="U174" s="86"/>
      <c r="V174" s="86"/>
      <c r="W174" s="86"/>
      <c r="X174" s="86"/>
      <c r="Y174" s="86"/>
      <c r="Z174" s="86"/>
      <c r="AA174" s="86"/>
      <c r="AB174" s="205" t="s">
        <v>60</v>
      </c>
      <c r="AC174" s="205">
        <v>33</v>
      </c>
      <c r="AD174" s="86"/>
    </row>
    <row r="175" spans="1:30">
      <c r="A175" s="91">
        <f>COUNTIF(A10:G10,"33")</f>
        <v>0</v>
      </c>
      <c r="B175" s="91">
        <f>COUNTIF(A13:G13,"33")</f>
        <v>0</v>
      </c>
      <c r="C175" s="91">
        <f>COUNTIF(A16:G16,"33")</f>
        <v>0</v>
      </c>
      <c r="D175" s="91">
        <f>COUNTIF(A19:G19,"33")</f>
        <v>0</v>
      </c>
      <c r="E175" s="91">
        <f>COUNTIF(A22:G22,"33")</f>
        <v>0</v>
      </c>
      <c r="F175" s="91">
        <f>COUNTIF(A25:G25,"33")</f>
        <v>0</v>
      </c>
      <c r="G175" s="91">
        <f>COUNTIF(A28:G28,"33")</f>
        <v>0</v>
      </c>
      <c r="H175" s="91">
        <f>COUNTIF(A31:G31,"33")</f>
        <v>0</v>
      </c>
      <c r="I175" s="91">
        <f>COUNTIF(A34:G34,"33")</f>
        <v>0</v>
      </c>
      <c r="J175" s="91">
        <f>COUNTIF(A37:G37,"33")</f>
        <v>0</v>
      </c>
      <c r="K175" s="91">
        <f>COUNTIF(A40:G40,"33")</f>
        <v>0</v>
      </c>
      <c r="L175" s="91">
        <f>COUNTIF(A43:G43,"33")</f>
        <v>0</v>
      </c>
      <c r="M175" s="91">
        <f>COUNTIF(A46:G46,"33")</f>
        <v>0</v>
      </c>
      <c r="N175" s="91">
        <f>COUNTIF(A49:G49,"33")</f>
        <v>0</v>
      </c>
      <c r="O175" s="91">
        <f>COUNTIF($A$52:$G$52,"33")</f>
        <v>0</v>
      </c>
      <c r="P175" s="91">
        <f>COUNTIF($A$55:$G$55,"33")</f>
        <v>0</v>
      </c>
      <c r="Q175" s="91">
        <f>COUNTIF($A$58:$G$58,"33")</f>
        <v>0</v>
      </c>
      <c r="R175" s="91">
        <f>COUNTIF($A$61:$G$61,"33")</f>
        <v>0</v>
      </c>
      <c r="S175" s="91">
        <f>COUNTIF($A$64:$G$64,"33")</f>
        <v>0</v>
      </c>
      <c r="T175" s="91">
        <f>COUNTIF($A$67:$G$67,"33")</f>
        <v>0</v>
      </c>
      <c r="U175" s="91">
        <f>COUNTIF($A$70:$G$70,"33")</f>
        <v>0</v>
      </c>
      <c r="V175" s="91">
        <f>COUNTIF($A$73:$G$73,"33")</f>
        <v>0</v>
      </c>
      <c r="W175" s="91">
        <f>COUNTIF($A$76:$G$76,"33")</f>
        <v>0</v>
      </c>
      <c r="X175" s="91">
        <f>COUNTIF($A$79:$G$79,"33")</f>
        <v>0</v>
      </c>
      <c r="Y175" s="91">
        <f>COUNTIF($A$82:$G$82,"33")</f>
        <v>0</v>
      </c>
      <c r="Z175" s="91">
        <f>COUNTIF($A$85:$G$85,"33")</f>
        <v>0</v>
      </c>
      <c r="AA175" s="91">
        <f>COUNTIF($A$88:$G$88,"33")</f>
        <v>0</v>
      </c>
      <c r="AB175" s="204">
        <f>SUM(A175:AA175)</f>
        <v>0</v>
      </c>
      <c r="AC175" s="206">
        <f>AB175/180</f>
        <v>0</v>
      </c>
      <c r="AD175" s="86"/>
    </row>
    <row r="176" spans="1:30" ht="38.25">
      <c r="A176" s="91" t="s">
        <v>9</v>
      </c>
      <c r="B176" s="91"/>
      <c r="C176" s="91"/>
      <c r="D176" s="91"/>
      <c r="E176" s="91"/>
      <c r="F176" s="91"/>
      <c r="G176" s="91"/>
      <c r="H176" s="91"/>
      <c r="I176" s="91"/>
      <c r="J176" s="91"/>
      <c r="K176" s="91"/>
      <c r="L176" s="91"/>
      <c r="M176" s="91"/>
      <c r="N176" s="91"/>
      <c r="O176" s="86"/>
      <c r="P176" s="86"/>
      <c r="Q176" s="86"/>
      <c r="R176" s="86"/>
      <c r="S176" s="86"/>
      <c r="T176" s="86"/>
      <c r="U176" s="86"/>
      <c r="V176" s="86"/>
      <c r="W176" s="86"/>
      <c r="X176" s="86"/>
      <c r="Y176" s="86"/>
      <c r="Z176" s="86"/>
      <c r="AA176" s="86"/>
      <c r="AB176" s="205" t="s">
        <v>61</v>
      </c>
      <c r="AC176" s="205">
        <v>34</v>
      </c>
      <c r="AD176" s="86"/>
    </row>
    <row r="177" spans="1:30">
      <c r="A177" s="91">
        <f>COUNTIF(A10:G10,"34")</f>
        <v>0</v>
      </c>
      <c r="B177" s="91">
        <f>COUNTIF(A13:G13,"34")</f>
        <v>0</v>
      </c>
      <c r="C177" s="91">
        <f>COUNTIF(A16:G16,"34")</f>
        <v>0</v>
      </c>
      <c r="D177" s="91">
        <f>COUNTIF(A19:G19,"34")</f>
        <v>0</v>
      </c>
      <c r="E177" s="91">
        <f>COUNTIF(A22:G22,"34")</f>
        <v>0</v>
      </c>
      <c r="F177" s="91">
        <f>COUNTIF(A25:G25,"34")</f>
        <v>0</v>
      </c>
      <c r="G177" s="91">
        <f>COUNTIF(A28:G28,"34")</f>
        <v>0</v>
      </c>
      <c r="H177" s="91">
        <f>COUNTIF(A31:G31,"34")</f>
        <v>0</v>
      </c>
      <c r="I177" s="91">
        <f>COUNTIF(A34:G34,"34")</f>
        <v>0</v>
      </c>
      <c r="J177" s="91">
        <f>COUNTIF(A37:G37,"34")</f>
        <v>0</v>
      </c>
      <c r="K177" s="91">
        <f>COUNTIF(A40:G40,"34")</f>
        <v>0</v>
      </c>
      <c r="L177" s="91">
        <f>COUNTIF(A43:G43,"34")</f>
        <v>0</v>
      </c>
      <c r="M177" s="91">
        <f>COUNTIF(A46:G46,"34")</f>
        <v>0</v>
      </c>
      <c r="N177" s="91">
        <f>COUNTIF(A49:G49,"34")</f>
        <v>0</v>
      </c>
      <c r="O177" s="91">
        <f>COUNTIF($A$52:$G$52,"34")</f>
        <v>0</v>
      </c>
      <c r="P177" s="91">
        <f>COUNTIF($A$55:$G$55,"34")</f>
        <v>0</v>
      </c>
      <c r="Q177" s="91">
        <f>COUNTIF($A$58:$G$58,"34")</f>
        <v>0</v>
      </c>
      <c r="R177" s="91">
        <f>COUNTIF($A$61:$G$61,"34")</f>
        <v>0</v>
      </c>
      <c r="S177" s="91">
        <f>COUNTIF($A$64:$G$64,"34")</f>
        <v>0</v>
      </c>
      <c r="T177" s="91">
        <f>COUNTIF($A$67:$G$67,"34")</f>
        <v>0</v>
      </c>
      <c r="U177" s="91">
        <f>COUNTIF($A$70:$G$70,"34")</f>
        <v>0</v>
      </c>
      <c r="V177" s="91">
        <f>COUNTIF($A$73:$G$73,"34")</f>
        <v>0</v>
      </c>
      <c r="W177" s="91">
        <f>COUNTIF($A$76:$G$76,"34")</f>
        <v>0</v>
      </c>
      <c r="X177" s="91">
        <f>COUNTIF($A$79:$G$79,"34")</f>
        <v>0</v>
      </c>
      <c r="Y177" s="91">
        <f>COUNTIF($A$82:$G$82,"34")</f>
        <v>0</v>
      </c>
      <c r="Z177" s="91">
        <f>COUNTIF($A$85:$G$85,"34")</f>
        <v>0</v>
      </c>
      <c r="AA177" s="91">
        <f>COUNTIF($A$88:$G$88,"34")</f>
        <v>0</v>
      </c>
      <c r="AB177" s="204">
        <f>SUM(A177:AA177)</f>
        <v>0</v>
      </c>
      <c r="AC177" s="206">
        <f>AB177/180</f>
        <v>0</v>
      </c>
      <c r="AD177" s="86"/>
    </row>
    <row r="178" spans="1:30" ht="38.25">
      <c r="A178" s="208" t="s">
        <v>10</v>
      </c>
      <c r="B178" s="91"/>
      <c r="C178" s="91"/>
      <c r="D178" s="91"/>
      <c r="E178" s="91"/>
      <c r="F178" s="91"/>
      <c r="G178" s="91"/>
      <c r="H178" s="91"/>
      <c r="I178" s="91"/>
      <c r="J178" s="91"/>
      <c r="K178" s="91"/>
      <c r="L178" s="91"/>
      <c r="M178" s="91"/>
      <c r="N178" s="91"/>
      <c r="O178" s="86"/>
      <c r="P178" s="86"/>
      <c r="Q178" s="86"/>
      <c r="R178" s="86"/>
      <c r="S178" s="86"/>
      <c r="T178" s="86"/>
      <c r="U178" s="86"/>
      <c r="V178" s="86"/>
      <c r="W178" s="86"/>
      <c r="X178" s="86"/>
      <c r="Y178" s="86"/>
      <c r="Z178" s="86"/>
      <c r="AA178" s="86"/>
      <c r="AB178" s="205" t="s">
        <v>62</v>
      </c>
      <c r="AC178" s="205">
        <v>35</v>
      </c>
      <c r="AD178" s="86"/>
    </row>
    <row r="179" spans="1:30">
      <c r="A179" s="91">
        <f>COUNTIF(A10:G10,"35")</f>
        <v>0</v>
      </c>
      <c r="B179" s="91">
        <f>COUNTIF(A13:G13,"35")</f>
        <v>0</v>
      </c>
      <c r="C179" s="91">
        <f>COUNTIF(A16:G16,"35")</f>
        <v>0</v>
      </c>
      <c r="D179" s="91">
        <f>COUNTIF(A19:G19,"35")</f>
        <v>0</v>
      </c>
      <c r="E179" s="91">
        <f>COUNTIF(A22:G22,"35")</f>
        <v>0</v>
      </c>
      <c r="F179" s="91">
        <f>COUNTIF(A25:G25,"35")</f>
        <v>0</v>
      </c>
      <c r="G179" s="91">
        <f>COUNTIF(A28:G28,"35")</f>
        <v>0</v>
      </c>
      <c r="H179" s="91">
        <f>COUNTIF(A31:G31,"35")</f>
        <v>0</v>
      </c>
      <c r="I179" s="91">
        <f>COUNTIF(A34:G34,"35")</f>
        <v>0</v>
      </c>
      <c r="J179" s="91">
        <f>COUNTIF(A37:G37,"35")</f>
        <v>0</v>
      </c>
      <c r="K179" s="91">
        <f>COUNTIF(A40:G40,"35")</f>
        <v>0</v>
      </c>
      <c r="L179" s="91">
        <f>COUNTIF(A43:G43,"35")</f>
        <v>0</v>
      </c>
      <c r="M179" s="91">
        <f>COUNTIF(A46:G46,"35")</f>
        <v>0</v>
      </c>
      <c r="N179" s="91">
        <f>COUNTIF(A49:G49,"35")</f>
        <v>0</v>
      </c>
      <c r="O179" s="91">
        <f>COUNTIF($A$52:$G$52,"35")</f>
        <v>0</v>
      </c>
      <c r="P179" s="91">
        <f>COUNTIF($A$55:$G$55,"35")</f>
        <v>0</v>
      </c>
      <c r="Q179" s="91">
        <f>COUNTIF($A$58:$G$58,"35")</f>
        <v>0</v>
      </c>
      <c r="R179" s="91">
        <f>COUNTIF($A$61:$G$61,"35")</f>
        <v>0</v>
      </c>
      <c r="S179" s="91">
        <f>COUNTIF($A$64:$G$64,"35")</f>
        <v>0</v>
      </c>
      <c r="T179" s="91">
        <f>COUNTIF($A$67:$G$67,"35")</f>
        <v>0</v>
      </c>
      <c r="U179" s="91">
        <f>COUNTIF($A$70:$G$70,"35")</f>
        <v>0</v>
      </c>
      <c r="V179" s="91">
        <f>COUNTIF($A$73:$G$73,"35")</f>
        <v>0</v>
      </c>
      <c r="W179" s="91">
        <f>COUNTIF($A$76:$G$76,"35")</f>
        <v>0</v>
      </c>
      <c r="X179" s="91">
        <f>COUNTIF($A$79:$G$79,"35")</f>
        <v>0</v>
      </c>
      <c r="Y179" s="91">
        <f>COUNTIF($A$82:$G$82,"35")</f>
        <v>0</v>
      </c>
      <c r="Z179" s="91">
        <f>COUNTIF($A$85:$G$85,"35")</f>
        <v>0</v>
      </c>
      <c r="AA179" s="91">
        <f>COUNTIF($A$88:$G$88,"35")</f>
        <v>0</v>
      </c>
      <c r="AB179" s="204">
        <f>SUM(A179:AA179)</f>
        <v>0</v>
      </c>
      <c r="AC179" s="206">
        <f>AB179/180</f>
        <v>0</v>
      </c>
      <c r="AD179" s="86"/>
    </row>
    <row r="180" spans="1:30" ht="38.25">
      <c r="A180" s="91" t="s">
        <v>11</v>
      </c>
      <c r="B180" s="91"/>
      <c r="C180" s="91"/>
      <c r="D180" s="91"/>
      <c r="E180" s="91"/>
      <c r="F180" s="91"/>
      <c r="G180" s="91"/>
      <c r="H180" s="91"/>
      <c r="I180" s="91"/>
      <c r="J180" s="91"/>
      <c r="K180" s="91"/>
      <c r="L180" s="91"/>
      <c r="M180" s="91"/>
      <c r="N180" s="91"/>
      <c r="O180" s="86"/>
      <c r="P180" s="86"/>
      <c r="Q180" s="86"/>
      <c r="R180" s="86"/>
      <c r="S180" s="86"/>
      <c r="T180" s="86"/>
      <c r="U180" s="86"/>
      <c r="V180" s="86"/>
      <c r="W180" s="86"/>
      <c r="X180" s="86"/>
      <c r="Y180" s="86"/>
      <c r="Z180" s="86"/>
      <c r="AA180" s="86"/>
      <c r="AB180" s="205" t="s">
        <v>63</v>
      </c>
      <c r="AC180" s="205">
        <v>36</v>
      </c>
      <c r="AD180" s="86"/>
    </row>
    <row r="181" spans="1:30">
      <c r="A181" s="91">
        <f>COUNTIF(A10:G10,"36")</f>
        <v>0</v>
      </c>
      <c r="B181" s="91">
        <f>COUNTIF(A13:G13,"36")</f>
        <v>0</v>
      </c>
      <c r="C181" s="91">
        <f>COUNTIF(A16:G16,"36")</f>
        <v>0</v>
      </c>
      <c r="D181" s="91">
        <f>COUNTIF(A19:G19,"36")</f>
        <v>0</v>
      </c>
      <c r="E181" s="91">
        <f>COUNTIF(A22:G22,"36")</f>
        <v>0</v>
      </c>
      <c r="F181" s="91">
        <f>COUNTIF(A25:G25,"36")</f>
        <v>0</v>
      </c>
      <c r="G181" s="91">
        <f>COUNTIF(A28:G28,"36")</f>
        <v>0</v>
      </c>
      <c r="H181" s="91">
        <f>COUNTIF(A31:G31,"36")</f>
        <v>0</v>
      </c>
      <c r="I181" s="91">
        <f>COUNTIF(A34:G34,"36")</f>
        <v>0</v>
      </c>
      <c r="J181" s="91">
        <f>COUNTIF(A37:G37,"36")</f>
        <v>0</v>
      </c>
      <c r="K181" s="91">
        <f>COUNTIF(A40:G40,"36")</f>
        <v>0</v>
      </c>
      <c r="L181" s="91">
        <f>COUNTIF(A43:G43,"36")</f>
        <v>0</v>
      </c>
      <c r="M181" s="91">
        <f>COUNTIF(A46:G46,"36")</f>
        <v>0</v>
      </c>
      <c r="N181" s="91">
        <f>COUNTIF(A49:G49,"36")</f>
        <v>0</v>
      </c>
      <c r="O181" s="91">
        <f>COUNTIF($A$52:$G$52,"36")</f>
        <v>0</v>
      </c>
      <c r="P181" s="91">
        <f>COUNTIF($A$55:$G$55,"36")</f>
        <v>0</v>
      </c>
      <c r="Q181" s="91">
        <f>COUNTIF($A$58:$G$58,"36")</f>
        <v>0</v>
      </c>
      <c r="R181" s="91">
        <f>COUNTIF($A$61:$G$61,"36")</f>
        <v>0</v>
      </c>
      <c r="S181" s="91">
        <f>COUNTIF($A$64:$G$64,"36")</f>
        <v>0</v>
      </c>
      <c r="T181" s="91">
        <f>COUNTIF($A$67:$G$67,"36")</f>
        <v>0</v>
      </c>
      <c r="U181" s="91">
        <f>COUNTIF($A$70:$G$70,"36")</f>
        <v>0</v>
      </c>
      <c r="V181" s="91">
        <f>COUNTIF($A$73:$G$73,"36")</f>
        <v>0</v>
      </c>
      <c r="W181" s="91">
        <f>COUNTIF($A$76:$G$76,"36")</f>
        <v>0</v>
      </c>
      <c r="X181" s="91">
        <f>COUNTIF($A$79:$G$79,"36")</f>
        <v>0</v>
      </c>
      <c r="Y181" s="91">
        <f>COUNTIF($A$82:$G$82,"36")</f>
        <v>0</v>
      </c>
      <c r="Z181" s="91">
        <f>COUNTIF($A$85:$G$85,"36")</f>
        <v>0</v>
      </c>
      <c r="AA181" s="91">
        <f>COUNTIF($A$88:$G$88,"36")</f>
        <v>0</v>
      </c>
      <c r="AB181" s="204">
        <f>SUM(A181:AA181)</f>
        <v>0</v>
      </c>
      <c r="AC181" s="206">
        <f>AB181/180</f>
        <v>0</v>
      </c>
      <c r="AD181" s="86"/>
    </row>
    <row r="182" spans="1:30" ht="38.25">
      <c r="A182" s="91" t="s">
        <v>16</v>
      </c>
      <c r="B182" s="91"/>
      <c r="C182" s="91"/>
      <c r="D182" s="91"/>
      <c r="E182" s="91"/>
      <c r="F182" s="91"/>
      <c r="G182" s="91"/>
      <c r="H182" s="91"/>
      <c r="I182" s="91"/>
      <c r="J182" s="91"/>
      <c r="K182" s="91"/>
      <c r="L182" s="91"/>
      <c r="M182" s="91"/>
      <c r="N182" s="91"/>
      <c r="O182" s="86"/>
      <c r="P182" s="86"/>
      <c r="Q182" s="86"/>
      <c r="R182" s="86"/>
      <c r="S182" s="86"/>
      <c r="T182" s="86"/>
      <c r="U182" s="86"/>
      <c r="V182" s="86"/>
      <c r="W182" s="86"/>
      <c r="X182" s="86"/>
      <c r="Y182" s="86"/>
      <c r="Z182" s="86"/>
      <c r="AA182" s="86"/>
      <c r="AB182" s="205" t="s">
        <v>64</v>
      </c>
      <c r="AC182" s="205">
        <v>37</v>
      </c>
      <c r="AD182" s="86"/>
    </row>
    <row r="183" spans="1:30">
      <c r="A183" s="91">
        <f>COUNTIF(A10:G10,"37")</f>
        <v>0</v>
      </c>
      <c r="B183" s="91">
        <f>COUNTIF(A13:G13,"37")</f>
        <v>0</v>
      </c>
      <c r="C183" s="91">
        <f>COUNTIF(A16:G16,"37")</f>
        <v>0</v>
      </c>
      <c r="D183" s="91">
        <f>COUNTIF(A19:G19,"37")</f>
        <v>0</v>
      </c>
      <c r="E183" s="91">
        <f>COUNTIF(A22:G22,"37")</f>
        <v>0</v>
      </c>
      <c r="F183" s="91">
        <f>COUNTIF(A25:G25,"37")</f>
        <v>0</v>
      </c>
      <c r="G183" s="91">
        <f>COUNTIF(A28:G28,"37")</f>
        <v>0</v>
      </c>
      <c r="H183" s="91">
        <f>COUNTIF(A31:G31,"37")</f>
        <v>0</v>
      </c>
      <c r="I183" s="91">
        <f>COUNTIF(A34:G34,"37")</f>
        <v>0</v>
      </c>
      <c r="J183" s="91">
        <f>COUNTIF(A37:G37,"37")</f>
        <v>0</v>
      </c>
      <c r="K183" s="91">
        <f>COUNTIF(A40:G40,"37")</f>
        <v>0</v>
      </c>
      <c r="L183" s="91">
        <f>COUNTIF(A43:G43,"37")</f>
        <v>0</v>
      </c>
      <c r="M183" s="91">
        <f>COUNTIF(A46:G46,"37")</f>
        <v>0</v>
      </c>
      <c r="N183" s="91">
        <f>COUNTIF(A49:G49,"37")</f>
        <v>0</v>
      </c>
      <c r="O183" s="91">
        <f>COUNTIF($A$52:$G$52,"37")</f>
        <v>0</v>
      </c>
      <c r="P183" s="91">
        <f>COUNTIF($A$55:$G$55,"37")</f>
        <v>0</v>
      </c>
      <c r="Q183" s="91">
        <f>COUNTIF($A$58:$G$58,"37")</f>
        <v>0</v>
      </c>
      <c r="R183" s="91">
        <f>COUNTIF($A$61:$G$61,"37")</f>
        <v>0</v>
      </c>
      <c r="S183" s="91">
        <f>COUNTIF($A$64:$G$64,"37")</f>
        <v>0</v>
      </c>
      <c r="T183" s="91">
        <f>COUNTIF($A$67:$G$67,"37")</f>
        <v>0</v>
      </c>
      <c r="U183" s="91">
        <f>COUNTIF($A$70:$G$70,"37")</f>
        <v>0</v>
      </c>
      <c r="V183" s="91">
        <f>COUNTIF($A$73:$G$73,"37")</f>
        <v>0</v>
      </c>
      <c r="W183" s="91">
        <f>COUNTIF($A$76:$G$76,"37")</f>
        <v>0</v>
      </c>
      <c r="X183" s="91">
        <f>COUNTIF($A$79:$G$79,"37")</f>
        <v>0</v>
      </c>
      <c r="Y183" s="91">
        <f>COUNTIF($A$82:$G$82,"37")</f>
        <v>0</v>
      </c>
      <c r="Z183" s="91">
        <f>COUNTIF($A$85:$G$85,"37")</f>
        <v>0</v>
      </c>
      <c r="AA183" s="91">
        <f>COUNTIF($A$88:$G$88,"37")</f>
        <v>0</v>
      </c>
      <c r="AB183" s="204">
        <f>SUM(A183:AA183)</f>
        <v>0</v>
      </c>
      <c r="AC183" s="206">
        <f>AB183/180</f>
        <v>0</v>
      </c>
      <c r="AD183" s="86"/>
    </row>
    <row r="184" spans="1:30" ht="38.25">
      <c r="A184" s="91" t="s">
        <v>17</v>
      </c>
      <c r="B184" s="91"/>
      <c r="C184" s="91"/>
      <c r="D184" s="91"/>
      <c r="E184" s="91"/>
      <c r="F184" s="91"/>
      <c r="G184" s="91"/>
      <c r="H184" s="91"/>
      <c r="I184" s="91"/>
      <c r="J184" s="91"/>
      <c r="K184" s="91"/>
      <c r="L184" s="91"/>
      <c r="M184" s="91"/>
      <c r="N184" s="91"/>
      <c r="O184" s="86"/>
      <c r="P184" s="86"/>
      <c r="Q184" s="86"/>
      <c r="R184" s="86"/>
      <c r="S184" s="86"/>
      <c r="T184" s="86"/>
      <c r="U184" s="86"/>
      <c r="V184" s="86"/>
      <c r="W184" s="86"/>
      <c r="X184" s="86"/>
      <c r="Y184" s="86"/>
      <c r="Z184" s="86"/>
      <c r="AA184" s="86"/>
      <c r="AB184" s="205" t="s">
        <v>65</v>
      </c>
      <c r="AC184" s="205">
        <v>38</v>
      </c>
      <c r="AD184" s="86"/>
    </row>
    <row r="185" spans="1:30">
      <c r="A185" s="91">
        <f>COUNTIF(A10:G10,"38")</f>
        <v>0</v>
      </c>
      <c r="B185" s="91">
        <f>COUNTIF(A13:G13,"38")</f>
        <v>0</v>
      </c>
      <c r="C185" s="91">
        <f>COUNTIF(A16:G16,"38")</f>
        <v>0</v>
      </c>
      <c r="D185" s="91">
        <f>COUNTIF(A19:G19,"38")</f>
        <v>0</v>
      </c>
      <c r="E185" s="91">
        <f>COUNTIF(A22:G22,"38")</f>
        <v>0</v>
      </c>
      <c r="F185" s="91">
        <f>COUNTIF(A25:G25,"38")</f>
        <v>0</v>
      </c>
      <c r="G185" s="91">
        <f>COUNTIF(A28:G28,"38")</f>
        <v>0</v>
      </c>
      <c r="H185" s="91">
        <f>COUNTIF(A31:G31,"38")</f>
        <v>0</v>
      </c>
      <c r="I185" s="91">
        <f>COUNTIF(A34:G34,"38")</f>
        <v>0</v>
      </c>
      <c r="J185" s="91">
        <f>COUNTIF(A37:G37,"38")</f>
        <v>0</v>
      </c>
      <c r="K185" s="91">
        <f>COUNTIF(A40:G40,"38")</f>
        <v>0</v>
      </c>
      <c r="L185" s="91">
        <f>COUNTIF(A43:G43,"38")</f>
        <v>0</v>
      </c>
      <c r="M185" s="91">
        <f>COUNTIF(A46:G46,"38")</f>
        <v>0</v>
      </c>
      <c r="N185" s="91">
        <f>COUNTIF(A49:G49,"38")</f>
        <v>0</v>
      </c>
      <c r="O185" s="91">
        <f>COUNTIF($A$52:$G$52,"38")</f>
        <v>0</v>
      </c>
      <c r="P185" s="91">
        <f>COUNTIF($A$55:$G$55,"38")</f>
        <v>0</v>
      </c>
      <c r="Q185" s="91">
        <f>COUNTIF($A$58:$G$58,"38")</f>
        <v>0</v>
      </c>
      <c r="R185" s="91">
        <f>COUNTIF($A$61:$G$61,"38")</f>
        <v>0</v>
      </c>
      <c r="S185" s="91">
        <f>COUNTIF($A$64:$G$64,"38")</f>
        <v>0</v>
      </c>
      <c r="T185" s="91">
        <f>COUNTIF($A$67:$G$67,"38")</f>
        <v>0</v>
      </c>
      <c r="U185" s="91">
        <f>COUNTIF($A$70:$G$70,"38")</f>
        <v>0</v>
      </c>
      <c r="V185" s="91">
        <f>COUNTIF($A$73:$G$73,"38")</f>
        <v>0</v>
      </c>
      <c r="W185" s="91">
        <f>COUNTIF($A$76:$G$76,"38")</f>
        <v>0</v>
      </c>
      <c r="X185" s="91">
        <f>COUNTIF($A$79:$G$79,"38")</f>
        <v>0</v>
      </c>
      <c r="Y185" s="91">
        <f>COUNTIF($A$82:$G$82,"38")</f>
        <v>0</v>
      </c>
      <c r="Z185" s="91">
        <f>COUNTIF($A$85:$G$85,"38")</f>
        <v>0</v>
      </c>
      <c r="AA185" s="91">
        <f>COUNTIF($A$88:$G$88,"38")</f>
        <v>0</v>
      </c>
      <c r="AB185" s="204">
        <f>SUM(A185:AA185)</f>
        <v>0</v>
      </c>
      <c r="AC185" s="206">
        <f>AB185/180</f>
        <v>0</v>
      </c>
      <c r="AD185" s="86"/>
    </row>
    <row r="186" spans="1:30" ht="38.25">
      <c r="A186" s="208" t="s">
        <v>18</v>
      </c>
      <c r="B186" s="91"/>
      <c r="C186" s="91"/>
      <c r="D186" s="91"/>
      <c r="E186" s="91"/>
      <c r="F186" s="91"/>
      <c r="G186" s="91"/>
      <c r="H186" s="91"/>
      <c r="I186" s="91"/>
      <c r="J186" s="91"/>
      <c r="K186" s="91"/>
      <c r="L186" s="91"/>
      <c r="M186" s="91"/>
      <c r="N186" s="91"/>
      <c r="O186" s="86"/>
      <c r="P186" s="86"/>
      <c r="Q186" s="86"/>
      <c r="R186" s="86"/>
      <c r="S186" s="86"/>
      <c r="T186" s="86"/>
      <c r="U186" s="86"/>
      <c r="V186" s="86"/>
      <c r="W186" s="86"/>
      <c r="X186" s="86"/>
      <c r="Y186" s="86"/>
      <c r="Z186" s="86"/>
      <c r="AA186" s="86"/>
      <c r="AB186" s="205" t="s">
        <v>66</v>
      </c>
      <c r="AC186" s="205">
        <v>39</v>
      </c>
      <c r="AD186" s="86"/>
    </row>
    <row r="187" spans="1:30">
      <c r="A187" s="208">
        <f>COUNTIF(A10:G10,"39")</f>
        <v>0</v>
      </c>
      <c r="B187" s="91">
        <f>COUNTIF(A13:G13,"39")</f>
        <v>0</v>
      </c>
      <c r="C187" s="91">
        <f>COUNTIF(A16:G16,"39")</f>
        <v>0</v>
      </c>
      <c r="D187" s="91">
        <f>COUNTIF(A19:G19,"39")</f>
        <v>0</v>
      </c>
      <c r="E187" s="91">
        <f>COUNTIF(A22:G22,"39")</f>
        <v>0</v>
      </c>
      <c r="F187" s="91">
        <f>COUNTIF(A25:G25,"39")</f>
        <v>0</v>
      </c>
      <c r="G187" s="91">
        <f>COUNTIF(A28:G28,"39")</f>
        <v>0</v>
      </c>
      <c r="H187" s="91">
        <f>COUNTIF(A31:G31,"39")</f>
        <v>0</v>
      </c>
      <c r="I187" s="91">
        <f>COUNTIF(A34:G34,"39")</f>
        <v>0</v>
      </c>
      <c r="J187" s="91">
        <f>COUNTIF(A37:G37,"39")</f>
        <v>0</v>
      </c>
      <c r="K187" s="91">
        <f>COUNTIF(A40:G40,"39")</f>
        <v>0</v>
      </c>
      <c r="L187" s="91">
        <f>COUNTIF(A43:G43,"39")</f>
        <v>0</v>
      </c>
      <c r="M187" s="91">
        <f>COUNTIF(A46:G46,"39")</f>
        <v>0</v>
      </c>
      <c r="N187" s="91">
        <f>COUNTIF(A49:G49,"39")</f>
        <v>0</v>
      </c>
      <c r="O187" s="91">
        <f>COUNTIF($A$52:$G$52,"39")</f>
        <v>0</v>
      </c>
      <c r="P187" s="91">
        <f>COUNTIF($A$55:$G$55,"39")</f>
        <v>0</v>
      </c>
      <c r="Q187" s="91">
        <f>COUNTIF($A$58:$G$58,"39")</f>
        <v>0</v>
      </c>
      <c r="R187" s="91">
        <f>COUNTIF($A$61:$G$61,"39")</f>
        <v>0</v>
      </c>
      <c r="S187" s="91">
        <f>COUNTIF($A$64:$G$64,"39")</f>
        <v>0</v>
      </c>
      <c r="T187" s="91">
        <f>COUNTIF($A$67:$G$67,"39")</f>
        <v>0</v>
      </c>
      <c r="U187" s="91">
        <f>COUNTIF($A$70:$G$70,"39")</f>
        <v>0</v>
      </c>
      <c r="V187" s="91">
        <f>COUNTIF($A$73:$G$73,"39")</f>
        <v>0</v>
      </c>
      <c r="W187" s="91">
        <f>COUNTIF($A$76:$G$76,"39")</f>
        <v>0</v>
      </c>
      <c r="X187" s="91">
        <f>COUNTIF($A$79:$G$79,"39")</f>
        <v>0</v>
      </c>
      <c r="Y187" s="91">
        <f>COUNTIF($A$82:$G$82,"39")</f>
        <v>0</v>
      </c>
      <c r="Z187" s="91">
        <f>COUNTIF($A$85:$G$85,"39")</f>
        <v>0</v>
      </c>
      <c r="AA187" s="91">
        <f>COUNTIF($A$88:$G$88,"39")</f>
        <v>0</v>
      </c>
      <c r="AB187" s="204">
        <f>SUM(A187:AA187)</f>
        <v>0</v>
      </c>
      <c r="AC187" s="206">
        <f>AB187/180</f>
        <v>0</v>
      </c>
      <c r="AD187" s="86"/>
    </row>
    <row r="188" spans="1:30" ht="38.25">
      <c r="A188" s="91" t="s">
        <v>19</v>
      </c>
      <c r="B188" s="91"/>
      <c r="C188" s="91"/>
      <c r="D188" s="91"/>
      <c r="E188" s="91"/>
      <c r="F188" s="91"/>
      <c r="G188" s="91"/>
      <c r="H188" s="91"/>
      <c r="I188" s="91"/>
      <c r="J188" s="91"/>
      <c r="K188" s="91"/>
      <c r="L188" s="91"/>
      <c r="M188" s="91"/>
      <c r="N188" s="91"/>
      <c r="O188" s="86"/>
      <c r="P188" s="86"/>
      <c r="Q188" s="86"/>
      <c r="R188" s="86"/>
      <c r="S188" s="86"/>
      <c r="T188" s="86"/>
      <c r="U188" s="86"/>
      <c r="V188" s="86"/>
      <c r="W188" s="86"/>
      <c r="X188" s="86"/>
      <c r="Y188" s="86"/>
      <c r="Z188" s="86"/>
      <c r="AA188" s="86"/>
      <c r="AB188" s="205" t="s">
        <v>12</v>
      </c>
      <c r="AC188" s="205">
        <v>40</v>
      </c>
      <c r="AD188" s="86"/>
    </row>
    <row r="189" spans="1:30">
      <c r="A189" s="208">
        <f>COUNTIF(A10:G10,"40")</f>
        <v>0</v>
      </c>
      <c r="B189" s="91">
        <f>COUNTIF(A13:G13,"40")</f>
        <v>0</v>
      </c>
      <c r="C189" s="91">
        <f>COUNTIF(A16:G16,"40")</f>
        <v>0</v>
      </c>
      <c r="D189" s="91">
        <f>COUNTIF(A19:G19,"40")</f>
        <v>0</v>
      </c>
      <c r="E189" s="91">
        <f>COUNTIF(A22:G22,"40")</f>
        <v>0</v>
      </c>
      <c r="F189" s="91">
        <f>COUNTIF(A25:G25,"40")</f>
        <v>0</v>
      </c>
      <c r="G189" s="91">
        <f>COUNTIF(A28:G28,"40")</f>
        <v>0</v>
      </c>
      <c r="H189" s="91">
        <f>COUNTIF(A31:G31,"40")</f>
        <v>0</v>
      </c>
      <c r="I189" s="91">
        <f>COUNTIF(A34:G34,"40")</f>
        <v>0</v>
      </c>
      <c r="J189" s="91">
        <f>COUNTIF(A37:G37,"40")</f>
        <v>0</v>
      </c>
      <c r="K189" s="91">
        <f>COUNTIF(A40:G40,"40")</f>
        <v>0</v>
      </c>
      <c r="L189" s="91">
        <f>COUNTIF(A43:G43,"40")</f>
        <v>0</v>
      </c>
      <c r="M189" s="91">
        <f>COUNTIF(A46:G46,"40")</f>
        <v>0</v>
      </c>
      <c r="N189" s="91">
        <f>COUNTIF(A49:G49,"40")</f>
        <v>0</v>
      </c>
      <c r="O189" s="91">
        <f>COUNTIF($A$52:$G$52,"40")</f>
        <v>0</v>
      </c>
      <c r="P189" s="91">
        <f>COUNTIF($A$55:$G$55,"40")</f>
        <v>0</v>
      </c>
      <c r="Q189" s="91">
        <f>COUNTIF($A$58:$G$58,"40")</f>
        <v>0</v>
      </c>
      <c r="R189" s="91">
        <f>COUNTIF($A$61:$G$61,"40")</f>
        <v>0</v>
      </c>
      <c r="S189" s="91">
        <f>COUNTIF($A$64:$G$64,"40")</f>
        <v>0</v>
      </c>
      <c r="T189" s="91">
        <f>COUNTIF($A$67:$G$67,"40")</f>
        <v>0</v>
      </c>
      <c r="U189" s="91">
        <f>COUNTIF($A$70:$G$70,"40")</f>
        <v>0</v>
      </c>
      <c r="V189" s="91">
        <f>COUNTIF($A$73:$G$73,"40")</f>
        <v>0</v>
      </c>
      <c r="W189" s="91">
        <f>COUNTIF($A$76:$G$76,"40")</f>
        <v>0</v>
      </c>
      <c r="X189" s="91">
        <f>COUNTIF($A$79:$G$79,"40")</f>
        <v>0</v>
      </c>
      <c r="Y189" s="91">
        <f>COUNTIF($A$82:$G$82,"40")</f>
        <v>0</v>
      </c>
      <c r="Z189" s="91">
        <f>COUNTIF($A$85:$G$85,"40")</f>
        <v>0</v>
      </c>
      <c r="AA189" s="91">
        <f>COUNTIF($A$88:$G$88,"40")</f>
        <v>0</v>
      </c>
      <c r="AB189" s="204">
        <f>SUM(A189:AA189)</f>
        <v>0</v>
      </c>
      <c r="AC189" s="206">
        <f>AB189/180</f>
        <v>0</v>
      </c>
      <c r="AD189" s="86"/>
    </row>
    <row r="190" spans="1:30" ht="38.25">
      <c r="A190" s="208" t="s">
        <v>72</v>
      </c>
      <c r="B190" s="91"/>
      <c r="C190" s="91"/>
      <c r="D190" s="91"/>
      <c r="E190" s="91"/>
      <c r="F190" s="91"/>
      <c r="G190" s="91"/>
      <c r="H190" s="91"/>
      <c r="I190" s="91"/>
      <c r="J190" s="91"/>
      <c r="K190" s="91"/>
      <c r="L190" s="91"/>
      <c r="M190" s="91"/>
      <c r="N190" s="91"/>
      <c r="O190" s="86"/>
      <c r="P190" s="86"/>
      <c r="Q190" s="86"/>
      <c r="R190" s="86"/>
      <c r="S190" s="86"/>
      <c r="T190" s="86"/>
      <c r="U190" s="86"/>
      <c r="V190" s="86"/>
      <c r="W190" s="86"/>
      <c r="X190" s="86"/>
      <c r="Y190" s="86"/>
      <c r="Z190" s="86"/>
      <c r="AA190" s="86"/>
      <c r="AB190" s="205" t="s">
        <v>13</v>
      </c>
      <c r="AC190" s="205">
        <v>41</v>
      </c>
      <c r="AD190" s="86"/>
    </row>
    <row r="191" spans="1:30">
      <c r="A191" s="208">
        <f>COUNTIF(A10:G10,"41")</f>
        <v>0</v>
      </c>
      <c r="B191" s="91">
        <f>COUNTIF(A13:G13,"41")</f>
        <v>0</v>
      </c>
      <c r="C191" s="91">
        <f>COUNTIF(A16:G16,"41")</f>
        <v>0</v>
      </c>
      <c r="D191" s="91">
        <f>COUNTIF(A19:G19,"41")</f>
        <v>0</v>
      </c>
      <c r="E191" s="91">
        <f>COUNTIF(A22:G22,"41")</f>
        <v>0</v>
      </c>
      <c r="F191" s="91">
        <f>COUNTIF(A25:G25,"41")</f>
        <v>0</v>
      </c>
      <c r="G191" s="91">
        <f>COUNTIF(A28:G28,"41")</f>
        <v>0</v>
      </c>
      <c r="H191" s="91">
        <f>COUNTIF(A31:G31,"41")</f>
        <v>0</v>
      </c>
      <c r="I191" s="91">
        <f>COUNTIF(A34:G34,"41")</f>
        <v>0</v>
      </c>
      <c r="J191" s="91">
        <f>COUNTIF(A37:G37,"41")</f>
        <v>0</v>
      </c>
      <c r="K191" s="91">
        <f>COUNTIF(A40:G40,"41")</f>
        <v>0</v>
      </c>
      <c r="L191" s="91">
        <f>COUNTIF(A43:G43,"41")</f>
        <v>0</v>
      </c>
      <c r="M191" s="91">
        <f>COUNTIF(A46:G46,"41")</f>
        <v>0</v>
      </c>
      <c r="N191" s="91">
        <f>COUNTIF(A49:G49,"41")</f>
        <v>0</v>
      </c>
      <c r="O191" s="91">
        <f>COUNTIF($A$52:$G$52,"41")</f>
        <v>0</v>
      </c>
      <c r="P191" s="91">
        <f>COUNTIF($A$55:$G$55,"41")</f>
        <v>0</v>
      </c>
      <c r="Q191" s="91">
        <f>COUNTIF($A$58:$G$58,"41")</f>
        <v>0</v>
      </c>
      <c r="R191" s="91">
        <f>COUNTIF($A$61:$G$61,"41")</f>
        <v>0</v>
      </c>
      <c r="S191" s="91">
        <f>COUNTIF($A$64:$G$64,"41")</f>
        <v>0</v>
      </c>
      <c r="T191" s="91">
        <f>COUNTIF($A$67:$G$67,"41")</f>
        <v>0</v>
      </c>
      <c r="U191" s="91">
        <f>COUNTIF($A$70:$G$70,"41")</f>
        <v>0</v>
      </c>
      <c r="V191" s="91">
        <f>COUNTIF($A$73:$G$73,"41")</f>
        <v>0</v>
      </c>
      <c r="W191" s="91">
        <f>COUNTIF($A$76:$G$76,"41")</f>
        <v>0</v>
      </c>
      <c r="X191" s="91">
        <f>COUNTIF($A$79:$G$79,"41")</f>
        <v>0</v>
      </c>
      <c r="Y191" s="91">
        <f>COUNTIF($A$82:$G$82,"41")</f>
        <v>0</v>
      </c>
      <c r="Z191" s="91">
        <f>COUNTIF($A$85:$G$85,"41")</f>
        <v>0</v>
      </c>
      <c r="AA191" s="91">
        <f>COUNTIF($A$88:$G$88,"41")</f>
        <v>0</v>
      </c>
      <c r="AB191" s="204">
        <f>SUM(A191:AA191)</f>
        <v>0</v>
      </c>
      <c r="AC191" s="206">
        <f>AB191/180</f>
        <v>0</v>
      </c>
      <c r="AD191" s="86"/>
    </row>
    <row r="192" spans="1:30" ht="38.25">
      <c r="A192" s="91" t="s">
        <v>73</v>
      </c>
      <c r="B192" s="91"/>
      <c r="C192" s="91"/>
      <c r="D192" s="91"/>
      <c r="E192" s="91"/>
      <c r="F192" s="91"/>
      <c r="G192" s="91"/>
      <c r="H192" s="91"/>
      <c r="I192" s="91"/>
      <c r="J192" s="91"/>
      <c r="K192" s="91"/>
      <c r="L192" s="91"/>
      <c r="M192" s="91"/>
      <c r="N192" s="91"/>
      <c r="O192" s="86"/>
      <c r="P192" s="86"/>
      <c r="Q192" s="86"/>
      <c r="R192" s="86"/>
      <c r="S192" s="86"/>
      <c r="T192" s="86"/>
      <c r="U192" s="86"/>
      <c r="V192" s="86"/>
      <c r="W192" s="86"/>
      <c r="X192" s="86"/>
      <c r="Y192" s="86"/>
      <c r="Z192" s="86"/>
      <c r="AA192" s="86"/>
      <c r="AB192" s="205" t="s">
        <v>14</v>
      </c>
      <c r="AC192" s="205">
        <v>42</v>
      </c>
      <c r="AD192" s="86"/>
    </row>
    <row r="193" spans="1:30">
      <c r="A193" s="208">
        <f>COUNTIF(A10:G10,"42")</f>
        <v>0</v>
      </c>
      <c r="B193" s="91">
        <f>COUNTIF(A13:G13,"42")</f>
        <v>0</v>
      </c>
      <c r="C193" s="91">
        <f>COUNTIF(A16:G16,"42")</f>
        <v>0</v>
      </c>
      <c r="D193" s="91">
        <f>COUNTIF(A19:G19,"42")</f>
        <v>0</v>
      </c>
      <c r="E193" s="91">
        <f>COUNTIF(A22:G22,"42")</f>
        <v>0</v>
      </c>
      <c r="F193" s="91">
        <f>COUNTIF(A25:G25,"42")</f>
        <v>0</v>
      </c>
      <c r="G193" s="91">
        <f>COUNTIF(A28:G28,"42")</f>
        <v>0</v>
      </c>
      <c r="H193" s="91">
        <f>COUNTIF(A31:G31,"42")</f>
        <v>0</v>
      </c>
      <c r="I193" s="91">
        <f>COUNTIF(A34:G34,"42")</f>
        <v>0</v>
      </c>
      <c r="J193" s="91">
        <f>COUNTIF(A37:G37,"42")</f>
        <v>0</v>
      </c>
      <c r="K193" s="91">
        <f>COUNTIF(A40:G40,"42")</f>
        <v>0</v>
      </c>
      <c r="L193" s="91">
        <f>COUNTIF(A43:G43,"42")</f>
        <v>0</v>
      </c>
      <c r="M193" s="91">
        <f>COUNTIF(A46:G46,"42")</f>
        <v>0</v>
      </c>
      <c r="N193" s="91">
        <f>COUNTIF(A49:G49,"42")</f>
        <v>0</v>
      </c>
      <c r="O193" s="91">
        <f>COUNTIF($A$52:$G$52,"42")</f>
        <v>0</v>
      </c>
      <c r="P193" s="91">
        <f>COUNTIF($A$55:$G$55,"42")</f>
        <v>0</v>
      </c>
      <c r="Q193" s="91">
        <f>COUNTIF($A$58:$G$58,"42")</f>
        <v>0</v>
      </c>
      <c r="R193" s="91">
        <f>COUNTIF($A$61:$G$61,"42")</f>
        <v>0</v>
      </c>
      <c r="S193" s="91">
        <f>COUNTIF($A$64:$G$64,"42")</f>
        <v>0</v>
      </c>
      <c r="T193" s="91">
        <f>COUNTIF($A$67:$G$67,"42")</f>
        <v>0</v>
      </c>
      <c r="U193" s="91">
        <f>COUNTIF($A$70:$G$70,"42")</f>
        <v>0</v>
      </c>
      <c r="V193" s="91">
        <f>COUNTIF($A$73:$G$73,"42")</f>
        <v>0</v>
      </c>
      <c r="W193" s="91">
        <f>COUNTIF($A$76:$G$76,"42")</f>
        <v>0</v>
      </c>
      <c r="X193" s="91">
        <f>COUNTIF($A$79:$G$79,"42")</f>
        <v>0</v>
      </c>
      <c r="Y193" s="91">
        <f>COUNTIF($A$82:$G$82,"42")</f>
        <v>0</v>
      </c>
      <c r="Z193" s="91">
        <f>COUNTIF($A$85:$G$85,"42")</f>
        <v>0</v>
      </c>
      <c r="AA193" s="91">
        <f>COUNTIF($A$88:$G$88,"42")</f>
        <v>0</v>
      </c>
      <c r="AB193" s="204">
        <f>SUM(A193:AA193)</f>
        <v>0</v>
      </c>
      <c r="AC193" s="206">
        <f>AB193/180</f>
        <v>0</v>
      </c>
      <c r="AD193" s="86"/>
    </row>
    <row r="194" spans="1:30" ht="38.25">
      <c r="A194" s="91" t="s">
        <v>74</v>
      </c>
      <c r="B194" s="91"/>
      <c r="C194" s="91"/>
      <c r="D194" s="91"/>
      <c r="E194" s="91"/>
      <c r="F194" s="91"/>
      <c r="G194" s="91"/>
      <c r="H194" s="91"/>
      <c r="I194" s="91"/>
      <c r="J194" s="91"/>
      <c r="K194" s="91"/>
      <c r="L194" s="91"/>
      <c r="M194" s="91"/>
      <c r="N194" s="91"/>
      <c r="O194" s="86"/>
      <c r="P194" s="86"/>
      <c r="Q194" s="86"/>
      <c r="R194" s="86"/>
      <c r="S194" s="86"/>
      <c r="T194" s="86"/>
      <c r="U194" s="86"/>
      <c r="V194" s="86"/>
      <c r="W194" s="86"/>
      <c r="X194" s="86"/>
      <c r="Y194" s="86"/>
      <c r="Z194" s="86"/>
      <c r="AA194" s="86"/>
      <c r="AB194" s="205" t="s">
        <v>15</v>
      </c>
      <c r="AC194" s="205">
        <v>43</v>
      </c>
      <c r="AD194" s="86"/>
    </row>
    <row r="195" spans="1:30">
      <c r="A195" s="208">
        <f>COUNTIF(A10:G10,"43")</f>
        <v>0</v>
      </c>
      <c r="B195" s="91">
        <f>COUNTIF(A13:G13,"43")</f>
        <v>0</v>
      </c>
      <c r="C195" s="91">
        <f>COUNTIF(A16:G16,"43")</f>
        <v>0</v>
      </c>
      <c r="D195" s="91">
        <f>COUNTIF(A19:G19,"43")</f>
        <v>0</v>
      </c>
      <c r="E195" s="91">
        <f>COUNTIF(A22:G22,"43")</f>
        <v>0</v>
      </c>
      <c r="F195" s="91">
        <f>COUNTIF(A25:G25,"43")</f>
        <v>0</v>
      </c>
      <c r="G195" s="91">
        <f>COUNTIF(A28:G28,"43")</f>
        <v>0</v>
      </c>
      <c r="H195" s="91">
        <f>COUNTIF(A31:G31,"43")</f>
        <v>0</v>
      </c>
      <c r="I195" s="91">
        <f>COUNTIF(A34:G34,"43")</f>
        <v>0</v>
      </c>
      <c r="J195" s="91">
        <f>COUNTIF(A37:G37,"43")</f>
        <v>0</v>
      </c>
      <c r="K195" s="91">
        <f>COUNTIF(A40:G40,"43")</f>
        <v>0</v>
      </c>
      <c r="L195" s="91">
        <f>COUNTIF(A43:G43,"43")</f>
        <v>0</v>
      </c>
      <c r="M195" s="91">
        <f>COUNTIF(A46:G46,"43")</f>
        <v>0</v>
      </c>
      <c r="N195" s="91">
        <f>COUNTIF(A49:G49,"43")</f>
        <v>0</v>
      </c>
      <c r="O195" s="91">
        <f>COUNTIF($A$52:$G$52,"43")</f>
        <v>0</v>
      </c>
      <c r="P195" s="91">
        <f>COUNTIF($A$55:$G$55,"43")</f>
        <v>0</v>
      </c>
      <c r="Q195" s="91">
        <f>COUNTIF($A$58:$G$58,"43")</f>
        <v>0</v>
      </c>
      <c r="R195" s="91">
        <f>COUNTIF($A$61:$G$61,"43")</f>
        <v>0</v>
      </c>
      <c r="S195" s="91">
        <f>COUNTIF($A$64:$G$64,"43")</f>
        <v>0</v>
      </c>
      <c r="T195" s="91">
        <f>COUNTIF($A$67:$G$67,"43")</f>
        <v>0</v>
      </c>
      <c r="U195" s="91">
        <f>COUNTIF($A$70:$G$70,"43")</f>
        <v>0</v>
      </c>
      <c r="V195" s="91">
        <f>COUNTIF($A$73:$G$73,"43")</f>
        <v>0</v>
      </c>
      <c r="W195" s="91">
        <f>COUNTIF($A$76:$G$76,"43")</f>
        <v>0</v>
      </c>
      <c r="X195" s="91">
        <f>COUNTIF($A$79:$G$79,"43")</f>
        <v>0</v>
      </c>
      <c r="Y195" s="91">
        <f>COUNTIF($A$82:$G$82,"43")</f>
        <v>0</v>
      </c>
      <c r="Z195" s="91">
        <f>COUNTIF($A$85:$G$85,"43")</f>
        <v>0</v>
      </c>
      <c r="AA195" s="91">
        <f>COUNTIF($A$88:$G$88,"43")</f>
        <v>0</v>
      </c>
      <c r="AB195" s="204">
        <f>SUM(A195:AA195)</f>
        <v>0</v>
      </c>
      <c r="AC195" s="206">
        <f>AB195/180</f>
        <v>0</v>
      </c>
      <c r="AD195" s="86"/>
    </row>
    <row r="196" spans="1:30" ht="38.25">
      <c r="A196" s="91" t="s">
        <v>75</v>
      </c>
      <c r="B196" s="91"/>
      <c r="C196" s="91"/>
      <c r="D196" s="91"/>
      <c r="E196" s="91"/>
      <c r="F196" s="91"/>
      <c r="G196" s="91"/>
      <c r="H196" s="91"/>
      <c r="I196" s="91"/>
      <c r="J196" s="91"/>
      <c r="K196" s="91"/>
      <c r="L196" s="91"/>
      <c r="M196" s="91"/>
      <c r="N196" s="91"/>
      <c r="O196" s="86"/>
      <c r="P196" s="86"/>
      <c r="Q196" s="86"/>
      <c r="R196" s="86"/>
      <c r="S196" s="86"/>
      <c r="T196" s="86"/>
      <c r="U196" s="86"/>
      <c r="V196" s="86"/>
      <c r="W196" s="86"/>
      <c r="X196" s="86"/>
      <c r="Y196" s="86"/>
      <c r="Z196" s="86"/>
      <c r="AA196" s="86"/>
      <c r="AB196" s="205" t="s">
        <v>68</v>
      </c>
      <c r="AC196" s="205">
        <v>44</v>
      </c>
      <c r="AD196" s="86"/>
    </row>
    <row r="197" spans="1:30">
      <c r="A197" s="208">
        <f>COUNTIF(A10:G10,"44")</f>
        <v>0</v>
      </c>
      <c r="B197" s="91">
        <f>COUNTIF(A13:G13,"44")</f>
        <v>0</v>
      </c>
      <c r="C197" s="91">
        <f>COUNTIF(A16:G16,"44")</f>
        <v>0</v>
      </c>
      <c r="D197" s="91">
        <f>COUNTIF(A19:G19,"44")</f>
        <v>0</v>
      </c>
      <c r="E197" s="91">
        <f>COUNTIF(A22:G22,"44")</f>
        <v>0</v>
      </c>
      <c r="F197" s="91">
        <f>COUNTIF(A25:G25,"44")</f>
        <v>0</v>
      </c>
      <c r="G197" s="91">
        <f>COUNTIF(A28:G28,"44")</f>
        <v>0</v>
      </c>
      <c r="H197" s="91">
        <f>COUNTIF(A31:G31,"44")</f>
        <v>0</v>
      </c>
      <c r="I197" s="91">
        <f>COUNTIF(A34:G34,"44")</f>
        <v>0</v>
      </c>
      <c r="J197" s="91">
        <f>COUNTIF(A37:G37,"44")</f>
        <v>0</v>
      </c>
      <c r="K197" s="91">
        <f>COUNTIF(A40:G40,"44")</f>
        <v>0</v>
      </c>
      <c r="L197" s="91">
        <f>COUNTIF(A43:G43,"44")</f>
        <v>0</v>
      </c>
      <c r="M197" s="91">
        <f>COUNTIF(A46:G46,"44")</f>
        <v>0</v>
      </c>
      <c r="N197" s="91">
        <f>COUNTIF(A49:G49,"44")</f>
        <v>0</v>
      </c>
      <c r="O197" s="91">
        <f>COUNTIF($A$52:$G$52,"44")</f>
        <v>0</v>
      </c>
      <c r="P197" s="91">
        <f>COUNTIF($A$55:$G$55,"44")</f>
        <v>0</v>
      </c>
      <c r="Q197" s="91">
        <f>COUNTIF($A$58:$G$58,"44")</f>
        <v>0</v>
      </c>
      <c r="R197" s="91">
        <f>COUNTIF($A$61:$G$61,"44")</f>
        <v>0</v>
      </c>
      <c r="S197" s="91">
        <f>COUNTIF($A$64:$G$64,"44")</f>
        <v>0</v>
      </c>
      <c r="T197" s="91">
        <f>COUNTIF($A$67:$G$67,"44")</f>
        <v>0</v>
      </c>
      <c r="U197" s="91">
        <f>COUNTIF($A$70:$G$70,"44")</f>
        <v>0</v>
      </c>
      <c r="V197" s="91">
        <f>COUNTIF($A$73:$G$73,"44")</f>
        <v>0</v>
      </c>
      <c r="W197" s="91">
        <f>COUNTIF($A$76:$G$76,"44")</f>
        <v>0</v>
      </c>
      <c r="X197" s="91">
        <f>COUNTIF($A$79:$G$79,"44")</f>
        <v>0</v>
      </c>
      <c r="Y197" s="91">
        <f>COUNTIF($A$82:$G$82,"44")</f>
        <v>0</v>
      </c>
      <c r="Z197" s="91">
        <f>COUNTIF($A$85:$G$85,"44")</f>
        <v>0</v>
      </c>
      <c r="AA197" s="91">
        <f>COUNTIF($A$88:$G$88,"44")</f>
        <v>0</v>
      </c>
      <c r="AB197" s="204">
        <f>SUM(A197:AA197)</f>
        <v>0</v>
      </c>
      <c r="AC197" s="206">
        <f>AB197/180</f>
        <v>0</v>
      </c>
      <c r="AD197" s="86"/>
    </row>
    <row r="198" spans="1:30" ht="38.25">
      <c r="A198" s="91" t="s">
        <v>76</v>
      </c>
      <c r="B198" s="91"/>
      <c r="C198" s="91"/>
      <c r="D198" s="91"/>
      <c r="E198" s="91"/>
      <c r="F198" s="91"/>
      <c r="G198" s="91"/>
      <c r="H198" s="91"/>
      <c r="I198" s="91"/>
      <c r="J198" s="91"/>
      <c r="K198" s="91"/>
      <c r="L198" s="91"/>
      <c r="M198" s="91"/>
      <c r="N198" s="91"/>
      <c r="O198" s="86"/>
      <c r="P198" s="86"/>
      <c r="Q198" s="86"/>
      <c r="R198" s="86"/>
      <c r="S198" s="86"/>
      <c r="T198" s="86"/>
      <c r="U198" s="86"/>
      <c r="V198" s="86"/>
      <c r="W198" s="86"/>
      <c r="X198" s="86"/>
      <c r="Y198" s="86"/>
      <c r="Z198" s="86"/>
      <c r="AA198" s="86"/>
      <c r="AB198" s="205" t="s">
        <v>69</v>
      </c>
      <c r="AC198" s="205">
        <v>45</v>
      </c>
      <c r="AD198" s="86"/>
    </row>
    <row r="199" spans="1:30">
      <c r="A199" s="208">
        <f>COUNTIF($A$10:$G$10,"45")</f>
        <v>0</v>
      </c>
      <c r="B199" s="91">
        <f>COUNTIF($A$13:$G$13,"45")</f>
        <v>0</v>
      </c>
      <c r="C199" s="91">
        <f>COUNTIF($A$16:$G$16,"45")</f>
        <v>0</v>
      </c>
      <c r="D199" s="91">
        <f>COUNTIF($A$19:$G$19,"45")</f>
        <v>0</v>
      </c>
      <c r="E199" s="91">
        <f>COUNTIF($A$22:$G$22,"45")</f>
        <v>0</v>
      </c>
      <c r="F199" s="91">
        <f>COUNTIF($A$25:$G$25,"45")</f>
        <v>0</v>
      </c>
      <c r="G199" s="91">
        <f>COUNTIF($A$28:$G$28,"45")</f>
        <v>0</v>
      </c>
      <c r="H199" s="91">
        <f>COUNTIF($A$31:$G$31,"45")</f>
        <v>0</v>
      </c>
      <c r="I199" s="91">
        <f>COUNTIF($A$34:$G$34,"45")</f>
        <v>0</v>
      </c>
      <c r="J199" s="91">
        <f>COUNTIF($A$37:$G$37,"45")</f>
        <v>0</v>
      </c>
      <c r="K199" s="91">
        <f>COUNTIF($A$40:$G$40,"45")</f>
        <v>0</v>
      </c>
      <c r="L199" s="91">
        <f>COUNTIF($A$43:$G$43,"45")</f>
        <v>0</v>
      </c>
      <c r="M199" s="91">
        <f>COUNTIF($A$46:$G$46,"45")</f>
        <v>0</v>
      </c>
      <c r="N199" s="91">
        <f>COUNTIF($A$49:$G$49,"45")</f>
        <v>0</v>
      </c>
      <c r="O199" s="91">
        <f>COUNTIF($A$52:$G$52,"45")</f>
        <v>0</v>
      </c>
      <c r="P199" s="91">
        <f>COUNTIF($A$55:$G$55,"45")</f>
        <v>0</v>
      </c>
      <c r="Q199" s="91">
        <f>COUNTIF($A$58:$G$58,"45")</f>
        <v>0</v>
      </c>
      <c r="R199" s="91">
        <f>COUNTIF($A$61:$G$61,"45")</f>
        <v>0</v>
      </c>
      <c r="S199" s="91">
        <f>COUNTIF($A$64:$G$64,"45")</f>
        <v>0</v>
      </c>
      <c r="T199" s="91">
        <f>COUNTIF($A$67:$G$67,"45")</f>
        <v>0</v>
      </c>
      <c r="U199" s="91">
        <f>COUNTIF($A$70:$G$70,"45")</f>
        <v>0</v>
      </c>
      <c r="V199" s="91">
        <f>COUNTIF($A$73:$G$73,"45")</f>
        <v>0</v>
      </c>
      <c r="W199" s="91">
        <f>COUNTIF($A$76:$G$76,"45")</f>
        <v>0</v>
      </c>
      <c r="X199" s="91">
        <f>COUNTIF($A$79:$G$79,"45")</f>
        <v>0</v>
      </c>
      <c r="Y199" s="91">
        <f>COUNTIF($A$82:$G$82,"45")</f>
        <v>0</v>
      </c>
      <c r="Z199" s="91">
        <f>COUNTIF($A$85:$G$85,"45")</f>
        <v>0</v>
      </c>
      <c r="AA199" s="91">
        <f>COUNTIF($A$88:$G$88,"45")</f>
        <v>0</v>
      </c>
      <c r="AB199" s="204">
        <f>SUM(A199:AA199)</f>
        <v>0</v>
      </c>
      <c r="AC199" s="206">
        <f>AB199/180</f>
        <v>0</v>
      </c>
      <c r="AD199" s="86"/>
    </row>
    <row r="200" spans="1:30" ht="38.25">
      <c r="A200" s="91" t="s">
        <v>198</v>
      </c>
      <c r="B200" s="86"/>
      <c r="C200" s="86"/>
      <c r="D200" s="86"/>
      <c r="E200" s="86"/>
      <c r="F200" s="86"/>
      <c r="G200" s="86"/>
      <c r="H200" s="86"/>
      <c r="I200" s="86"/>
      <c r="J200" s="211"/>
      <c r="K200" s="211"/>
      <c r="L200" s="211"/>
      <c r="M200" s="211"/>
      <c r="N200" s="211"/>
      <c r="O200" s="211"/>
      <c r="P200" s="86"/>
      <c r="Q200" s="86"/>
      <c r="R200" s="86"/>
      <c r="S200" s="86"/>
      <c r="T200" s="86"/>
      <c r="U200" s="86"/>
      <c r="V200" s="86"/>
      <c r="W200" s="86"/>
      <c r="X200" s="86"/>
      <c r="Y200" s="86"/>
      <c r="Z200" s="86"/>
      <c r="AA200" s="86"/>
      <c r="AB200" s="205" t="s">
        <v>213</v>
      </c>
      <c r="AC200" s="205">
        <v>46</v>
      </c>
      <c r="AD200" s="86"/>
    </row>
    <row r="201" spans="1:30">
      <c r="A201" s="208">
        <f>COUNTIF($A$10:$G$10,"46")</f>
        <v>0</v>
      </c>
      <c r="B201" s="91">
        <f>COUNTIF($A$13:$G$13,"46")</f>
        <v>0</v>
      </c>
      <c r="C201" s="91">
        <f>COUNTIF($A$16:$G$16,"46")</f>
        <v>0</v>
      </c>
      <c r="D201" s="91">
        <f>COUNTIF($A$19:$G$19,"46")</f>
        <v>0</v>
      </c>
      <c r="E201" s="91">
        <f>COUNTIF($A$22:$G$22,"46")</f>
        <v>0</v>
      </c>
      <c r="F201" s="91">
        <f>COUNTIF($A$25:$G$25,"46")</f>
        <v>0</v>
      </c>
      <c r="G201" s="91">
        <f>COUNTIF($A$28:$G$28,"46")</f>
        <v>0</v>
      </c>
      <c r="H201" s="91">
        <f>COUNTIF($A$31:$G$31,"46")</f>
        <v>0</v>
      </c>
      <c r="I201" s="91">
        <f>COUNTIF($A$34:$G$34,"46")</f>
        <v>0</v>
      </c>
      <c r="J201" s="91">
        <f>COUNTIF($A$37:$G$37,"46")</f>
        <v>0</v>
      </c>
      <c r="K201" s="91">
        <f>COUNTIF($A$40:$G$40,"46")</f>
        <v>0</v>
      </c>
      <c r="L201" s="91">
        <f>COUNTIF($A$43:$G$43,"46")</f>
        <v>0</v>
      </c>
      <c r="M201" s="91">
        <f>COUNTIF($A$46:$G$46,"46")</f>
        <v>0</v>
      </c>
      <c r="N201" s="91">
        <f>COUNTIF($A$49:$G$49,"46")</f>
        <v>0</v>
      </c>
      <c r="O201" s="91">
        <f>COUNTIF($A$52:$G$52,"46")</f>
        <v>0</v>
      </c>
      <c r="P201" s="91">
        <f>COUNTIF($A$55:$G$55,"46")</f>
        <v>0</v>
      </c>
      <c r="Q201" s="91">
        <f>COUNTIF($A$58:$G$58,"46")</f>
        <v>0</v>
      </c>
      <c r="R201" s="91">
        <f>COUNTIF($A$61:$G$61,"46")</f>
        <v>0</v>
      </c>
      <c r="S201" s="91">
        <f>COUNTIF($A$64:$G$64,"46")</f>
        <v>0</v>
      </c>
      <c r="T201" s="91">
        <f>COUNTIF($A$67:$G$67,"46")</f>
        <v>0</v>
      </c>
      <c r="U201" s="91">
        <f>COUNTIF($A$70:$G$70,"46")</f>
        <v>0</v>
      </c>
      <c r="V201" s="91">
        <f>COUNTIF($A$73:$G$73,"46")</f>
        <v>0</v>
      </c>
      <c r="W201" s="91">
        <f>COUNTIF($A$76:$G$76,"46")</f>
        <v>0</v>
      </c>
      <c r="X201" s="91">
        <f>COUNTIF($A$79:$G$79,"46")</f>
        <v>0</v>
      </c>
      <c r="Y201" s="91">
        <f>COUNTIF($A$82:$G$82,"46")</f>
        <v>0</v>
      </c>
      <c r="Z201" s="91">
        <f>COUNTIF($A$85:$G$85,"46")</f>
        <v>0</v>
      </c>
      <c r="AA201" s="91">
        <f>COUNTIF($A$88:$G$88,"46")</f>
        <v>0</v>
      </c>
      <c r="AB201" s="204">
        <f>SUM(A201:AA201)</f>
        <v>0</v>
      </c>
      <c r="AC201" s="206">
        <f>AB201/180</f>
        <v>0</v>
      </c>
      <c r="AD201" s="86"/>
    </row>
    <row r="202" spans="1:30" ht="38.25">
      <c r="A202" s="91" t="s">
        <v>199</v>
      </c>
      <c r="B202" s="86"/>
      <c r="C202" s="86"/>
      <c r="D202" s="86"/>
      <c r="E202" s="86"/>
      <c r="F202" s="86"/>
      <c r="G202" s="86"/>
      <c r="H202" s="86"/>
      <c r="I202" s="86"/>
      <c r="J202" s="212"/>
      <c r="K202" s="213"/>
      <c r="L202" s="213"/>
      <c r="M202" s="212"/>
      <c r="N202" s="212"/>
      <c r="O202" s="212"/>
      <c r="P202" s="86"/>
      <c r="Q202" s="86"/>
      <c r="R202" s="86"/>
      <c r="S202" s="86"/>
      <c r="T202" s="86"/>
      <c r="U202" s="86"/>
      <c r="V202" s="86"/>
      <c r="W202" s="86"/>
      <c r="X202" s="86"/>
      <c r="Y202" s="86"/>
      <c r="Z202" s="86"/>
      <c r="AA202" s="86"/>
      <c r="AB202" s="205" t="s">
        <v>214</v>
      </c>
      <c r="AC202" s="205">
        <v>47</v>
      </c>
      <c r="AD202" s="86"/>
    </row>
    <row r="203" spans="1:30">
      <c r="A203" s="208">
        <f>COUNTIF($A$10:$G$10,"47")</f>
        <v>0</v>
      </c>
      <c r="B203" s="91">
        <f>COUNTIF($A$13:$G$13,"47")</f>
        <v>0</v>
      </c>
      <c r="C203" s="91">
        <f>COUNTIF($A$16:$G$16,"47")</f>
        <v>0</v>
      </c>
      <c r="D203" s="91">
        <f>COUNTIF($A$19:$G$19,"47")</f>
        <v>0</v>
      </c>
      <c r="E203" s="91">
        <f>COUNTIF($A$22:$G$22,"47")</f>
        <v>0</v>
      </c>
      <c r="F203" s="91">
        <f>COUNTIF($A$25:$G$25,"47")</f>
        <v>0</v>
      </c>
      <c r="G203" s="91">
        <f>COUNTIF($A$28:$G$28,"47")</f>
        <v>0</v>
      </c>
      <c r="H203" s="91">
        <f>COUNTIF($A$31:$G$31,"47")</f>
        <v>0</v>
      </c>
      <c r="I203" s="91">
        <f>COUNTIF($A$34:$G$34,"47")</f>
        <v>0</v>
      </c>
      <c r="J203" s="91">
        <f>COUNTIF($A$37:$G$37,"47")</f>
        <v>0</v>
      </c>
      <c r="K203" s="91">
        <f>COUNTIF($A$40:$G$40,"47")</f>
        <v>0</v>
      </c>
      <c r="L203" s="91">
        <f>COUNTIF($A$43:$G$43,"47")</f>
        <v>0</v>
      </c>
      <c r="M203" s="91">
        <f>COUNTIF($A$46:$G$46,"47")</f>
        <v>0</v>
      </c>
      <c r="N203" s="91">
        <f>COUNTIF($A$49:$G$49,"47")</f>
        <v>0</v>
      </c>
      <c r="O203" s="91">
        <f>COUNTIF($A$52:$G$52,"47")</f>
        <v>0</v>
      </c>
      <c r="P203" s="91">
        <f>COUNTIF($A$55:$G$55,"47")</f>
        <v>0</v>
      </c>
      <c r="Q203" s="91">
        <f>COUNTIF($A$58:$G$58,"47")</f>
        <v>0</v>
      </c>
      <c r="R203" s="91">
        <f>COUNTIF($A$61:$G$61,"47")</f>
        <v>0</v>
      </c>
      <c r="S203" s="91">
        <f>COUNTIF($A$64:$G$64,"47")</f>
        <v>0</v>
      </c>
      <c r="T203" s="91">
        <f>COUNTIF($A$67:$G$67,"47")</f>
        <v>0</v>
      </c>
      <c r="U203" s="91">
        <f>COUNTIF($A$70:$G$70,"47")</f>
        <v>0</v>
      </c>
      <c r="V203" s="91">
        <f>COUNTIF($A$73:$G$73,"47")</f>
        <v>0</v>
      </c>
      <c r="W203" s="91">
        <f>COUNTIF($A$76:$G$76,"47")</f>
        <v>0</v>
      </c>
      <c r="X203" s="91">
        <f>COUNTIF($A$79:$G$79,"47")</f>
        <v>0</v>
      </c>
      <c r="Y203" s="91">
        <f>COUNTIF($A$82:$G$82,"47")</f>
        <v>0</v>
      </c>
      <c r="Z203" s="91">
        <f>COUNTIF($A$85:$G$85,"47")</f>
        <v>0</v>
      </c>
      <c r="AA203" s="91">
        <f>COUNTIF($A$88:$G$88,"47")</f>
        <v>0</v>
      </c>
      <c r="AB203" s="204">
        <f>SUM(A203:AA203)</f>
        <v>0</v>
      </c>
      <c r="AC203" s="206">
        <f>AB203/180</f>
        <v>0</v>
      </c>
      <c r="AD203" s="86"/>
    </row>
    <row r="204" spans="1:30" ht="38.25">
      <c r="A204" s="91" t="s">
        <v>200</v>
      </c>
      <c r="B204" s="86"/>
      <c r="C204" s="86"/>
      <c r="D204" s="86"/>
      <c r="E204" s="86"/>
      <c r="F204" s="86"/>
      <c r="G204" s="86"/>
      <c r="H204" s="86"/>
      <c r="I204" s="86"/>
      <c r="J204" s="212"/>
      <c r="K204" s="214"/>
      <c r="L204" s="213"/>
      <c r="M204" s="214"/>
      <c r="N204" s="212"/>
      <c r="O204" s="212"/>
      <c r="P204" s="86"/>
      <c r="Q204" s="86"/>
      <c r="R204" s="86"/>
      <c r="S204" s="86"/>
      <c r="T204" s="86"/>
      <c r="U204" s="86"/>
      <c r="V204" s="86"/>
      <c r="W204" s="86"/>
      <c r="X204" s="86"/>
      <c r="Y204" s="86"/>
      <c r="Z204" s="86"/>
      <c r="AA204" s="86"/>
      <c r="AB204" s="205" t="s">
        <v>215</v>
      </c>
      <c r="AC204" s="205">
        <v>48</v>
      </c>
      <c r="AD204" s="86"/>
    </row>
    <row r="205" spans="1:30">
      <c r="A205" s="208">
        <f>COUNTIF($A$10:$G$10,"48")</f>
        <v>0</v>
      </c>
      <c r="B205" s="91">
        <f>COUNTIF($A$13:$G$13,"48")</f>
        <v>0</v>
      </c>
      <c r="C205" s="91">
        <f>COUNTIF($A$16:$G$16,"48")</f>
        <v>0</v>
      </c>
      <c r="D205" s="91">
        <f>COUNTIF($A$19:$G$19,"48")</f>
        <v>0</v>
      </c>
      <c r="E205" s="91">
        <f>COUNTIF($A$22:$G$22,"48")</f>
        <v>0</v>
      </c>
      <c r="F205" s="91">
        <f>COUNTIF($A$25:$G$25,"48")</f>
        <v>0</v>
      </c>
      <c r="G205" s="91">
        <f>COUNTIF($A$28:$G$28,"48")</f>
        <v>0</v>
      </c>
      <c r="H205" s="91">
        <f>COUNTIF($A$31:$G$31,"48")</f>
        <v>0</v>
      </c>
      <c r="I205" s="91">
        <f>COUNTIF($A$34:$G$34,"48")</f>
        <v>0</v>
      </c>
      <c r="J205" s="91">
        <f>COUNTIF($A$37:$G$37,"48")</f>
        <v>0</v>
      </c>
      <c r="K205" s="91">
        <f>COUNTIF($A$40:$G$40,"48")</f>
        <v>0</v>
      </c>
      <c r="L205" s="91">
        <f>COUNTIF($A$43:$G$43,"48")</f>
        <v>0</v>
      </c>
      <c r="M205" s="91">
        <f>COUNTIF($A$46:$G$46,"48")</f>
        <v>0</v>
      </c>
      <c r="N205" s="91">
        <f>COUNTIF($A$49:$G$49,"48")</f>
        <v>0</v>
      </c>
      <c r="O205" s="91">
        <f>COUNTIF($A$52:$G$52,"48")</f>
        <v>0</v>
      </c>
      <c r="P205" s="91">
        <f>COUNTIF($A$55:$G$55,"48")</f>
        <v>0</v>
      </c>
      <c r="Q205" s="91">
        <f>COUNTIF($A$58:$G$58,"48")</f>
        <v>0</v>
      </c>
      <c r="R205" s="91">
        <f>COUNTIF($A$61:$G$61,"48")</f>
        <v>0</v>
      </c>
      <c r="S205" s="91">
        <f>COUNTIF($A$64:$G$64,"48")</f>
        <v>0</v>
      </c>
      <c r="T205" s="91">
        <f>COUNTIF($A$67:$G$67,"48")</f>
        <v>0</v>
      </c>
      <c r="U205" s="91">
        <f>COUNTIF($A$70:$G$70,"48")</f>
        <v>0</v>
      </c>
      <c r="V205" s="91">
        <f>COUNTIF($A$73:$G$73,"48")</f>
        <v>0</v>
      </c>
      <c r="W205" s="91">
        <f>COUNTIF($A$76:$G$76,"48")</f>
        <v>0</v>
      </c>
      <c r="X205" s="91">
        <f>COUNTIF($A$79:$G$79,"48")</f>
        <v>0</v>
      </c>
      <c r="Y205" s="91">
        <f>COUNTIF($A$82:$G$82,"48")</f>
        <v>0</v>
      </c>
      <c r="Z205" s="91">
        <f>COUNTIF($A$85:$G$85,"48")</f>
        <v>0</v>
      </c>
      <c r="AA205" s="91">
        <f>COUNTIF($A$88:$G$88,"48")</f>
        <v>0</v>
      </c>
      <c r="AB205" s="204">
        <f>SUM(A205:AA205)</f>
        <v>0</v>
      </c>
      <c r="AC205" s="206">
        <f>AB205/180</f>
        <v>0</v>
      </c>
      <c r="AD205" s="86"/>
    </row>
    <row r="206" spans="1:30" ht="39">
      <c r="A206" s="91" t="s">
        <v>201</v>
      </c>
      <c r="B206" s="86"/>
      <c r="C206" s="86"/>
      <c r="D206" s="86"/>
      <c r="E206" s="86"/>
      <c r="F206" s="86"/>
      <c r="G206" s="86"/>
      <c r="H206" s="86"/>
      <c r="I206" s="86"/>
      <c r="J206" s="215"/>
      <c r="K206" s="215"/>
      <c r="L206" s="215"/>
      <c r="M206" s="215"/>
      <c r="N206" s="215"/>
      <c r="O206" s="215"/>
      <c r="P206" s="86"/>
      <c r="Q206" s="86"/>
      <c r="R206" s="86"/>
      <c r="S206" s="86"/>
      <c r="T206" s="86"/>
      <c r="U206" s="86"/>
      <c r="V206" s="86"/>
      <c r="W206" s="86"/>
      <c r="X206" s="86"/>
      <c r="Y206" s="86"/>
      <c r="Z206" s="86"/>
      <c r="AA206" s="86"/>
      <c r="AB206" s="205" t="s">
        <v>216</v>
      </c>
      <c r="AC206" s="205">
        <v>49</v>
      </c>
      <c r="AD206" s="86"/>
    </row>
    <row r="207" spans="1:30">
      <c r="A207" s="208">
        <f>COUNTIF($A$10:$G$10,"49")</f>
        <v>0</v>
      </c>
      <c r="B207" s="91">
        <f>COUNTIF($A$13:$G$13,"49")</f>
        <v>0</v>
      </c>
      <c r="C207" s="91">
        <f>COUNTIF($A$16:$G$16,"49")</f>
        <v>0</v>
      </c>
      <c r="D207" s="91">
        <f>COUNTIF($A$19:$G$19,"49")</f>
        <v>0</v>
      </c>
      <c r="E207" s="91">
        <f>COUNTIF($A$22:$G$22,"49")</f>
        <v>0</v>
      </c>
      <c r="F207" s="91">
        <f>COUNTIF($A$25:$G$25,"49")</f>
        <v>0</v>
      </c>
      <c r="G207" s="91">
        <f>COUNTIF($A$28:$G$28,"49")</f>
        <v>0</v>
      </c>
      <c r="H207" s="91">
        <f>COUNTIF($A$31:$G$31,"49")</f>
        <v>0</v>
      </c>
      <c r="I207" s="91">
        <f>COUNTIF($A$34:$G$34,"49")</f>
        <v>0</v>
      </c>
      <c r="J207" s="91">
        <f>COUNTIF($A$37:$G$37,"49")</f>
        <v>0</v>
      </c>
      <c r="K207" s="91">
        <f>COUNTIF($A$40:$G$40,"49")</f>
        <v>0</v>
      </c>
      <c r="L207" s="91">
        <f>COUNTIF($A$43:$G$43,"49")</f>
        <v>0</v>
      </c>
      <c r="M207" s="91">
        <f>COUNTIF($A$46:$G$46,"49")</f>
        <v>0</v>
      </c>
      <c r="N207" s="91">
        <f>COUNTIF($A$49:$G$49,"49")</f>
        <v>0</v>
      </c>
      <c r="O207" s="91">
        <f>COUNTIF($A$52:$G$52,"49")</f>
        <v>0</v>
      </c>
      <c r="P207" s="91">
        <f>COUNTIF($A$55:$G$55,"49")</f>
        <v>0</v>
      </c>
      <c r="Q207" s="91">
        <f>COUNTIF($A$58:$G$58,"49")</f>
        <v>0</v>
      </c>
      <c r="R207" s="91">
        <f>COUNTIF($A$61:$G$61,"49")</f>
        <v>0</v>
      </c>
      <c r="S207" s="91">
        <f>COUNTIF($A$64:$G$64,"49")</f>
        <v>0</v>
      </c>
      <c r="T207" s="91">
        <f>COUNTIF($A$67:$G$67,"49")</f>
        <v>0</v>
      </c>
      <c r="U207" s="91">
        <f>COUNTIF($A$70:$G$70,"49")</f>
        <v>0</v>
      </c>
      <c r="V207" s="91">
        <f>COUNTIF($A$73:$G$73,"49")</f>
        <v>0</v>
      </c>
      <c r="W207" s="91">
        <f>COUNTIF($A$76:$G$76,"49")</f>
        <v>0</v>
      </c>
      <c r="X207" s="91">
        <f>COUNTIF($A$79:$G$79,"49")</f>
        <v>0</v>
      </c>
      <c r="Y207" s="91">
        <f>COUNTIF($A$82:$G$82,"49")</f>
        <v>0</v>
      </c>
      <c r="Z207" s="91">
        <f>COUNTIF($A$85:$G$85,"49")</f>
        <v>0</v>
      </c>
      <c r="AA207" s="91">
        <f>COUNTIF($A$88:$G$88,"49")</f>
        <v>0</v>
      </c>
      <c r="AB207" s="204">
        <f>SUM(A207:AA207)</f>
        <v>0</v>
      </c>
      <c r="AC207" s="206">
        <f>AB207/180</f>
        <v>0</v>
      </c>
      <c r="AD207" s="86"/>
    </row>
    <row r="208" spans="1:30" ht="38.25">
      <c r="A208" s="86" t="s">
        <v>202</v>
      </c>
      <c r="B208" s="86"/>
      <c r="C208" s="86"/>
      <c r="D208" s="86"/>
      <c r="E208" s="86"/>
      <c r="F208" s="86"/>
      <c r="G208" s="86"/>
      <c r="H208" s="86"/>
      <c r="I208" s="86"/>
      <c r="J208" s="212"/>
      <c r="K208" s="212"/>
      <c r="L208" s="212"/>
      <c r="M208" s="213"/>
      <c r="N208" s="213"/>
      <c r="O208" s="212"/>
      <c r="P208" s="86"/>
      <c r="Q208" s="86"/>
      <c r="R208" s="86"/>
      <c r="S208" s="86"/>
      <c r="T208" s="86"/>
      <c r="U208" s="86"/>
      <c r="V208" s="86"/>
      <c r="W208" s="86"/>
      <c r="X208" s="86"/>
      <c r="Y208" s="86"/>
      <c r="Z208" s="86"/>
      <c r="AA208" s="86"/>
      <c r="AB208" s="205" t="s">
        <v>217</v>
      </c>
      <c r="AC208" s="205">
        <v>50</v>
      </c>
      <c r="AD208" s="86"/>
    </row>
    <row r="209" spans="1:30">
      <c r="A209" s="208">
        <f>COUNTIF($A$10:$G$10,"50")</f>
        <v>0</v>
      </c>
      <c r="B209" s="91">
        <f>COUNTIF($A$13:$G$13,"50")</f>
        <v>0</v>
      </c>
      <c r="C209" s="91">
        <f>COUNTIF($A$16:$G$16,"50")</f>
        <v>0</v>
      </c>
      <c r="D209" s="91">
        <f>COUNTIF($A$19:$G$19,"50")</f>
        <v>0</v>
      </c>
      <c r="E209" s="91">
        <f>COUNTIF($A$22:$G$22,"50")</f>
        <v>0</v>
      </c>
      <c r="F209" s="91">
        <f>COUNTIF($A$25:$G$25,"50")</f>
        <v>0</v>
      </c>
      <c r="G209" s="91">
        <f>COUNTIF($A$28:$G$28,"50")</f>
        <v>0</v>
      </c>
      <c r="H209" s="91">
        <f>COUNTIF($A$31:$G$31,"50")</f>
        <v>0</v>
      </c>
      <c r="I209" s="91">
        <f>COUNTIF($A$34:$G$34,"50")</f>
        <v>0</v>
      </c>
      <c r="J209" s="91">
        <f>COUNTIF($A$37:$G$37,"50")</f>
        <v>0</v>
      </c>
      <c r="K209" s="91">
        <f>COUNTIF($A$40:$G$40,"50")</f>
        <v>0</v>
      </c>
      <c r="L209" s="91">
        <f>COUNTIF($A$43:$G$43,"50")</f>
        <v>0</v>
      </c>
      <c r="M209" s="91">
        <f>COUNTIF($A$46:$G$46,"50")</f>
        <v>0</v>
      </c>
      <c r="N209" s="91">
        <f>COUNTIF($A$49:$G$49,"50")</f>
        <v>0</v>
      </c>
      <c r="O209" s="91">
        <f>COUNTIF($A$52:$G$52,"50")</f>
        <v>0</v>
      </c>
      <c r="P209" s="91">
        <f>COUNTIF($A$55:$G$55,"50")</f>
        <v>0</v>
      </c>
      <c r="Q209" s="91">
        <f>COUNTIF($A$58:$G$58,"50")</f>
        <v>0</v>
      </c>
      <c r="R209" s="91">
        <f>COUNTIF($A$61:$G$61,"50")</f>
        <v>0</v>
      </c>
      <c r="S209" s="91">
        <f>COUNTIF($A$64:$G$64,"50")</f>
        <v>0</v>
      </c>
      <c r="T209" s="91">
        <f>COUNTIF($A$67:$G$67,"50")</f>
        <v>0</v>
      </c>
      <c r="U209" s="91">
        <f>COUNTIF($A$70:$G$70,"50")</f>
        <v>0</v>
      </c>
      <c r="V209" s="91">
        <f>COUNTIF($A$73:$G$73,"50")</f>
        <v>0</v>
      </c>
      <c r="W209" s="91">
        <f>COUNTIF($A$76:$G$76,"50")</f>
        <v>0</v>
      </c>
      <c r="X209" s="91">
        <f>COUNTIF($A$79:$G$79,"50")</f>
        <v>0</v>
      </c>
      <c r="Y209" s="91">
        <f>COUNTIF($A$82:$G$82,"50")</f>
        <v>0</v>
      </c>
      <c r="Z209" s="91">
        <f>COUNTIF($A$85:$G$85,"50")</f>
        <v>0</v>
      </c>
      <c r="AA209" s="91">
        <f>COUNTIF($A$88:$G$88,"50")</f>
        <v>0</v>
      </c>
      <c r="AB209" s="204">
        <f>SUM(A209:AA209)</f>
        <v>0</v>
      </c>
      <c r="AC209" s="206">
        <f>AB209/180</f>
        <v>0</v>
      </c>
      <c r="AD209" s="86"/>
    </row>
    <row r="210" spans="1:30" ht="38.25">
      <c r="A210" s="91" t="s">
        <v>203</v>
      </c>
      <c r="B210" s="86"/>
      <c r="C210" s="86"/>
      <c r="D210" s="86"/>
      <c r="E210" s="86"/>
      <c r="F210" s="86"/>
      <c r="G210" s="86"/>
      <c r="H210" s="86"/>
      <c r="I210" s="86"/>
      <c r="J210" s="213"/>
      <c r="K210" s="212"/>
      <c r="L210" s="214"/>
      <c r="M210" s="214"/>
      <c r="N210" s="214"/>
      <c r="O210" s="214"/>
      <c r="P210" s="86"/>
      <c r="Q210" s="86"/>
      <c r="R210" s="86"/>
      <c r="S210" s="86"/>
      <c r="T210" s="86"/>
      <c r="U210" s="86"/>
      <c r="V210" s="86"/>
      <c r="W210" s="86"/>
      <c r="X210" s="86"/>
      <c r="Y210" s="86"/>
      <c r="Z210" s="86"/>
      <c r="AA210" s="86"/>
      <c r="AB210" s="205" t="s">
        <v>218</v>
      </c>
      <c r="AC210" s="205">
        <v>51</v>
      </c>
      <c r="AD210" s="86"/>
    </row>
    <row r="211" spans="1:30">
      <c r="A211" s="208">
        <f>COUNTIF($A$10:$G$10,"51")</f>
        <v>0</v>
      </c>
      <c r="B211" s="91">
        <f>COUNTIF($A$13:$G$13,"51")</f>
        <v>0</v>
      </c>
      <c r="C211" s="91">
        <f>COUNTIF($A$16:$G$16,"51")</f>
        <v>0</v>
      </c>
      <c r="D211" s="91">
        <f>COUNTIF($A$19:$G$19,"51")</f>
        <v>0</v>
      </c>
      <c r="E211" s="91">
        <f>COUNTIF($A$22:$G$22,"51")</f>
        <v>0</v>
      </c>
      <c r="F211" s="91">
        <f>COUNTIF($A$25:$G$25,"51")</f>
        <v>0</v>
      </c>
      <c r="G211" s="91">
        <f>COUNTIF($A$28:$G$28,"51")</f>
        <v>0</v>
      </c>
      <c r="H211" s="91">
        <f>COUNTIF($A$31:$G$31,"51")</f>
        <v>0</v>
      </c>
      <c r="I211" s="91">
        <f>COUNTIF($A$34:$G$34,"51")</f>
        <v>0</v>
      </c>
      <c r="J211" s="91">
        <f>COUNTIF($A$37:$G$37,"51")</f>
        <v>0</v>
      </c>
      <c r="K211" s="91">
        <f>COUNTIF($A$40:$G$40,"51")</f>
        <v>0</v>
      </c>
      <c r="L211" s="91">
        <f>COUNTIF($A$43:$G$43,"51")</f>
        <v>0</v>
      </c>
      <c r="M211" s="91">
        <f>COUNTIF($A$46:$G$46,"51")</f>
        <v>0</v>
      </c>
      <c r="N211" s="91">
        <f>COUNTIF($A$49:$G$49,"51")</f>
        <v>0</v>
      </c>
      <c r="O211" s="91">
        <f>COUNTIF($A$52:$G$52,"51")</f>
        <v>0</v>
      </c>
      <c r="P211" s="91">
        <f>COUNTIF($A$55:$G$55,"51")</f>
        <v>0</v>
      </c>
      <c r="Q211" s="91">
        <f>COUNTIF($A$58:$G$58,"51")</f>
        <v>0</v>
      </c>
      <c r="R211" s="91">
        <f>COUNTIF($A$61:$G$61,"51")</f>
        <v>0</v>
      </c>
      <c r="S211" s="91">
        <f>COUNTIF($A$64:$G$64,"51")</f>
        <v>0</v>
      </c>
      <c r="T211" s="91">
        <f>COUNTIF($A$67:$G$67,"51")</f>
        <v>0</v>
      </c>
      <c r="U211" s="91">
        <f>COUNTIF($A$70:$G$70,"51")</f>
        <v>0</v>
      </c>
      <c r="V211" s="91">
        <f>COUNTIF($A$73:$G$73,"51")</f>
        <v>0</v>
      </c>
      <c r="W211" s="91">
        <f>COUNTIF($A$76:$G$76,"51")</f>
        <v>0</v>
      </c>
      <c r="X211" s="91">
        <f>COUNTIF($A$79:$G$79,"51")</f>
        <v>0</v>
      </c>
      <c r="Y211" s="91">
        <f>COUNTIF($A$82:$G$82,"51")</f>
        <v>0</v>
      </c>
      <c r="Z211" s="91">
        <f>COUNTIF($A$85:$G$85,"51")</f>
        <v>0</v>
      </c>
      <c r="AA211" s="91">
        <f>COUNTIF($A$88:$G$88,"51")</f>
        <v>0</v>
      </c>
      <c r="AB211" s="204">
        <f>SUM(A211:AA211)</f>
        <v>0</v>
      </c>
      <c r="AC211" s="206">
        <f>AB211/180</f>
        <v>0</v>
      </c>
      <c r="AD211" s="86"/>
    </row>
    <row r="212" spans="1:30" ht="38.25">
      <c r="A212" s="91" t="s">
        <v>204</v>
      </c>
      <c r="B212" s="86"/>
      <c r="C212" s="86"/>
      <c r="D212" s="86"/>
      <c r="E212" s="86"/>
      <c r="F212" s="86"/>
      <c r="G212" s="86"/>
      <c r="H212" s="86"/>
      <c r="I212" s="86"/>
      <c r="J212" s="213"/>
      <c r="K212" s="213"/>
      <c r="L212" s="213"/>
      <c r="M212" s="213"/>
      <c r="N212" s="212"/>
      <c r="O212" s="213"/>
      <c r="P212" s="86"/>
      <c r="Q212" s="86"/>
      <c r="R212" s="86"/>
      <c r="S212" s="86"/>
      <c r="T212" s="86"/>
      <c r="U212" s="86"/>
      <c r="V212" s="86"/>
      <c r="W212" s="86"/>
      <c r="X212" s="86"/>
      <c r="Y212" s="86"/>
      <c r="Z212" s="86"/>
      <c r="AA212" s="86"/>
      <c r="AB212" s="205" t="s">
        <v>219</v>
      </c>
      <c r="AC212" s="205">
        <v>52</v>
      </c>
      <c r="AD212" s="86"/>
    </row>
    <row r="213" spans="1:30">
      <c r="A213" s="208">
        <f>COUNTIF($A$10:$G$10,"52")</f>
        <v>0</v>
      </c>
      <c r="B213" s="91">
        <f>COUNTIF($A$13:$G$13,"52")</f>
        <v>0</v>
      </c>
      <c r="C213" s="91">
        <f>COUNTIF($A$16:$G$16,"52")</f>
        <v>0</v>
      </c>
      <c r="D213" s="91">
        <f>COUNTIF($A$19:$G$19,"52")</f>
        <v>0</v>
      </c>
      <c r="E213" s="91">
        <f>COUNTIF($A$22:$G$22,"52")</f>
        <v>0</v>
      </c>
      <c r="F213" s="91">
        <f>COUNTIF($A$25:$G$25,"52")</f>
        <v>0</v>
      </c>
      <c r="G213" s="91">
        <f>COUNTIF($A$28:$G$28,"52")</f>
        <v>0</v>
      </c>
      <c r="H213" s="91">
        <f>COUNTIF($A$31:$G$31,"52")</f>
        <v>0</v>
      </c>
      <c r="I213" s="91">
        <f>COUNTIF($A$34:$G$34,"52")</f>
        <v>0</v>
      </c>
      <c r="J213" s="91">
        <f>COUNTIF($A$37:$G$37,"52")</f>
        <v>0</v>
      </c>
      <c r="K213" s="91">
        <f>COUNTIF($A$40:$G$40,"52")</f>
        <v>0</v>
      </c>
      <c r="L213" s="91">
        <f>COUNTIF($A$43:$G$43,"52")</f>
        <v>0</v>
      </c>
      <c r="M213" s="91">
        <f>COUNTIF($A$46:$G$46,"52")</f>
        <v>0</v>
      </c>
      <c r="N213" s="91">
        <f>COUNTIF($A$49:$G$49,"52")</f>
        <v>0</v>
      </c>
      <c r="O213" s="91">
        <f>COUNTIF($A$52:$G$52,"52")</f>
        <v>0</v>
      </c>
      <c r="P213" s="91">
        <f>COUNTIF($A$55:$G$55,"52")</f>
        <v>0</v>
      </c>
      <c r="Q213" s="91">
        <f>COUNTIF($A$58:$G$58,"52")</f>
        <v>0</v>
      </c>
      <c r="R213" s="91">
        <f>COUNTIF($A$61:$G$61,"52")</f>
        <v>0</v>
      </c>
      <c r="S213" s="91">
        <f>COUNTIF($A$64:$G$64,"52")</f>
        <v>0</v>
      </c>
      <c r="T213" s="91">
        <f>COUNTIF($A$67:$G$67,"52")</f>
        <v>0</v>
      </c>
      <c r="U213" s="91">
        <f>COUNTIF($A$70:$G$70,"52")</f>
        <v>0</v>
      </c>
      <c r="V213" s="91">
        <f>COUNTIF($A$73:$G$73,"52")</f>
        <v>0</v>
      </c>
      <c r="W213" s="91">
        <f>COUNTIF($A$76:$G$76,"52")</f>
        <v>0</v>
      </c>
      <c r="X213" s="91">
        <f>COUNTIF($A$79:$G$79,"52")</f>
        <v>0</v>
      </c>
      <c r="Y213" s="91">
        <f>COUNTIF($A$82:$G$82,"52")</f>
        <v>0</v>
      </c>
      <c r="Z213" s="91">
        <f>COUNTIF($A$85:$G$85,"52")</f>
        <v>0</v>
      </c>
      <c r="AA213" s="91">
        <f>COUNTIF($A$88:$G$88,"52")</f>
        <v>0</v>
      </c>
      <c r="AB213" s="204">
        <f>SUM(A213:AA213)</f>
        <v>0</v>
      </c>
      <c r="AC213" s="206">
        <f>AB213/180</f>
        <v>0</v>
      </c>
      <c r="AD213" s="86"/>
    </row>
    <row r="214" spans="1:30" ht="38.25">
      <c r="A214" s="91" t="s">
        <v>205</v>
      </c>
      <c r="B214" s="86"/>
      <c r="C214" s="86"/>
      <c r="D214" s="86"/>
      <c r="E214" s="86"/>
      <c r="F214" s="86"/>
      <c r="G214" s="86"/>
      <c r="H214" s="86"/>
      <c r="I214" s="86"/>
      <c r="J214" s="213"/>
      <c r="K214" s="213"/>
      <c r="L214" s="214"/>
      <c r="M214" s="213"/>
      <c r="N214" s="214"/>
      <c r="O214" s="214"/>
      <c r="P214" s="86"/>
      <c r="Q214" s="86"/>
      <c r="R214" s="86"/>
      <c r="S214" s="86"/>
      <c r="T214" s="86"/>
      <c r="U214" s="86"/>
      <c r="V214" s="86"/>
      <c r="W214" s="86"/>
      <c r="X214" s="86"/>
      <c r="Y214" s="86"/>
      <c r="Z214" s="86"/>
      <c r="AA214" s="86"/>
      <c r="AB214" s="205" t="s">
        <v>220</v>
      </c>
      <c r="AC214" s="205">
        <v>53</v>
      </c>
      <c r="AD214" s="86"/>
    </row>
    <row r="215" spans="1:30">
      <c r="A215" s="208">
        <f>COUNTIF($A$10:$G$10,"53")</f>
        <v>0</v>
      </c>
      <c r="B215" s="91">
        <f>COUNTIF($A$13:$G$13,"53")</f>
        <v>0</v>
      </c>
      <c r="C215" s="91">
        <f>COUNTIF($A$16:$G$16,"53")</f>
        <v>0</v>
      </c>
      <c r="D215" s="91">
        <f>COUNTIF($A$19:$G$19,"53")</f>
        <v>0</v>
      </c>
      <c r="E215" s="91">
        <f>COUNTIF($A$22:$G$22,"53")</f>
        <v>0</v>
      </c>
      <c r="F215" s="91">
        <f>COUNTIF($A$25:$G$25,"53")</f>
        <v>0</v>
      </c>
      <c r="G215" s="91">
        <f>COUNTIF($A$28:$G$28,"53")</f>
        <v>0</v>
      </c>
      <c r="H215" s="91">
        <f>COUNTIF($A$31:$G$31,"53")</f>
        <v>0</v>
      </c>
      <c r="I215" s="91">
        <f>COUNTIF($A$34:$G$34,"53")</f>
        <v>0</v>
      </c>
      <c r="J215" s="91">
        <f>COUNTIF($A$37:$G$37,"53")</f>
        <v>0</v>
      </c>
      <c r="K215" s="91">
        <f>COUNTIF($A$40:$G$40,"53")</f>
        <v>0</v>
      </c>
      <c r="L215" s="91">
        <f>COUNTIF($A$43:$G$43,"53")</f>
        <v>0</v>
      </c>
      <c r="M215" s="91">
        <f>COUNTIF($A$46:$G$46,"53")</f>
        <v>0</v>
      </c>
      <c r="N215" s="91">
        <f>COUNTIF($A$49:$G$49,"53")</f>
        <v>0</v>
      </c>
      <c r="O215" s="91">
        <f>COUNTIF($A$52:$G$52,"53")</f>
        <v>0</v>
      </c>
      <c r="P215" s="91">
        <f>COUNTIF($A$55:$G$55,"53")</f>
        <v>0</v>
      </c>
      <c r="Q215" s="91">
        <f>COUNTIF($A$58:$G$58,"53")</f>
        <v>0</v>
      </c>
      <c r="R215" s="91">
        <f>COUNTIF($A$61:$G$61,"53")</f>
        <v>0</v>
      </c>
      <c r="S215" s="91">
        <f>COUNTIF($A$64:$G$64,"53")</f>
        <v>0</v>
      </c>
      <c r="T215" s="91">
        <f>COUNTIF($A$67:$G$67,"53")</f>
        <v>0</v>
      </c>
      <c r="U215" s="91">
        <f>COUNTIF($A$70:$G$70,"53")</f>
        <v>0</v>
      </c>
      <c r="V215" s="91">
        <f>COUNTIF($A$73:$G$73,"53")</f>
        <v>0</v>
      </c>
      <c r="W215" s="91">
        <f>COUNTIF($A$76:$G$76,"53")</f>
        <v>0</v>
      </c>
      <c r="X215" s="91">
        <f>COUNTIF($A$79:$G$79,"53")</f>
        <v>0</v>
      </c>
      <c r="Y215" s="91">
        <f>COUNTIF($A$82:$G$82,"53")</f>
        <v>0</v>
      </c>
      <c r="Z215" s="91">
        <f>COUNTIF($A$85:$G$85,"53")</f>
        <v>0</v>
      </c>
      <c r="AA215" s="91">
        <f>COUNTIF($A$88:$G$88,"53")</f>
        <v>0</v>
      </c>
      <c r="AB215" s="204">
        <f>SUM(A215:AA215)</f>
        <v>0</v>
      </c>
      <c r="AC215" s="206">
        <f>AB215/180</f>
        <v>0</v>
      </c>
      <c r="AD215" s="86"/>
    </row>
    <row r="216" spans="1:30" ht="38.25">
      <c r="A216" s="91" t="s">
        <v>206</v>
      </c>
      <c r="B216" s="86"/>
      <c r="C216" s="86"/>
      <c r="D216" s="86"/>
      <c r="E216" s="86"/>
      <c r="F216" s="86"/>
      <c r="G216" s="86"/>
      <c r="H216" s="86"/>
      <c r="I216" s="86"/>
      <c r="J216" s="86"/>
      <c r="K216" s="86"/>
      <c r="L216" s="214"/>
      <c r="M216" s="86"/>
      <c r="N216" s="214"/>
      <c r="O216" s="214"/>
      <c r="P216" s="86"/>
      <c r="Q216" s="86"/>
      <c r="R216" s="86"/>
      <c r="S216" s="86"/>
      <c r="T216" s="86"/>
      <c r="U216" s="86"/>
      <c r="V216" s="86"/>
      <c r="W216" s="86"/>
      <c r="X216" s="86"/>
      <c r="Y216" s="86"/>
      <c r="Z216" s="86"/>
      <c r="AA216" s="86"/>
      <c r="AB216" s="205" t="s">
        <v>221</v>
      </c>
      <c r="AC216" s="205">
        <v>54</v>
      </c>
      <c r="AD216" s="86"/>
    </row>
    <row r="217" spans="1:30">
      <c r="A217" s="208">
        <f>COUNTIF($A$10:$G$10,"54")</f>
        <v>0</v>
      </c>
      <c r="B217" s="91">
        <f>COUNTIF($A$13:$G$13,"54")</f>
        <v>0</v>
      </c>
      <c r="C217" s="91">
        <f>COUNTIF($A$16:$G$16,"54")</f>
        <v>0</v>
      </c>
      <c r="D217" s="91">
        <f>COUNTIF($A$19:$G$19,"54")</f>
        <v>0</v>
      </c>
      <c r="E217" s="91">
        <f>COUNTIF($A$22:$G$22,"54")</f>
        <v>0</v>
      </c>
      <c r="F217" s="91">
        <f>COUNTIF($A$25:$G$25,"54")</f>
        <v>0</v>
      </c>
      <c r="G217" s="91">
        <f>COUNTIF($A$28:$G$28,"54")</f>
        <v>0</v>
      </c>
      <c r="H217" s="91">
        <f>COUNTIF($A$31:$G$31,"54")</f>
        <v>0</v>
      </c>
      <c r="I217" s="91">
        <f>COUNTIF($A$34:$G$34,"54")</f>
        <v>0</v>
      </c>
      <c r="J217" s="91">
        <f>COUNTIF($A$37:$G$37,"54")</f>
        <v>0</v>
      </c>
      <c r="K217" s="91">
        <f>COUNTIF($A$40:$G$40,"54")</f>
        <v>0</v>
      </c>
      <c r="L217" s="91">
        <f>COUNTIF($A$43:$G$43,"54")</f>
        <v>0</v>
      </c>
      <c r="M217" s="91">
        <f>COUNTIF($A$46:$G$46,"54")</f>
        <v>0</v>
      </c>
      <c r="N217" s="91">
        <f>COUNTIF($A$49:$G$49,"54")</f>
        <v>0</v>
      </c>
      <c r="O217" s="91">
        <f>COUNTIF($A$52:$G$52,"54")</f>
        <v>0</v>
      </c>
      <c r="P217" s="91">
        <f>COUNTIF($A$55:$G$55,"54")</f>
        <v>0</v>
      </c>
      <c r="Q217" s="91">
        <f>COUNTIF($A$58:$G$58,"54")</f>
        <v>0</v>
      </c>
      <c r="R217" s="91">
        <f>COUNTIF($A$61:$G$61,"54")</f>
        <v>0</v>
      </c>
      <c r="S217" s="91">
        <f>COUNTIF($A$64:$G$64,"54")</f>
        <v>0</v>
      </c>
      <c r="T217" s="91">
        <f>COUNTIF($A$67:$G$67,"54")</f>
        <v>0</v>
      </c>
      <c r="U217" s="91">
        <f>COUNTIF($A$70:$G$70,"54")</f>
        <v>0</v>
      </c>
      <c r="V217" s="91">
        <f>COUNTIF($A$73:$G$73,"54")</f>
        <v>0</v>
      </c>
      <c r="W217" s="91">
        <f>COUNTIF($A$76:$G$76,"54")</f>
        <v>0</v>
      </c>
      <c r="X217" s="91">
        <f>COUNTIF($A$79:$G$79,"54")</f>
        <v>0</v>
      </c>
      <c r="Y217" s="91">
        <f>COUNTIF($A$82:$G$82,"54")</f>
        <v>0</v>
      </c>
      <c r="Z217" s="91">
        <f>COUNTIF($A$85:$G$85,"54")</f>
        <v>0</v>
      </c>
      <c r="AA217" s="91">
        <f>COUNTIF($A$88:$G$88,"54")</f>
        <v>0</v>
      </c>
      <c r="AB217" s="204">
        <f>SUM(A217:AA217)</f>
        <v>0</v>
      </c>
      <c r="AC217" s="206">
        <f>AB217/180</f>
        <v>0</v>
      </c>
      <c r="AD217" s="86"/>
    </row>
    <row r="218" spans="1:30" ht="38.25">
      <c r="A218" s="91" t="s">
        <v>207</v>
      </c>
      <c r="B218" s="86"/>
      <c r="C218" s="86"/>
      <c r="D218" s="86"/>
      <c r="E218" s="86"/>
      <c r="F218" s="86"/>
      <c r="G218" s="86"/>
      <c r="H218" s="86"/>
      <c r="I218" s="86"/>
      <c r="J218" s="86"/>
      <c r="K218" s="86"/>
      <c r="L218" s="214"/>
      <c r="M218" s="86"/>
      <c r="N218" s="214"/>
      <c r="O218" s="214"/>
      <c r="P218" s="86"/>
      <c r="Q218" s="86"/>
      <c r="R218" s="86"/>
      <c r="S218" s="86"/>
      <c r="T218" s="86"/>
      <c r="U218" s="86"/>
      <c r="V218" s="86"/>
      <c r="W218" s="86"/>
      <c r="X218" s="86"/>
      <c r="Y218" s="86"/>
      <c r="Z218" s="86"/>
      <c r="AA218" s="86"/>
      <c r="AB218" s="205" t="s">
        <v>222</v>
      </c>
      <c r="AC218" s="205">
        <v>55</v>
      </c>
      <c r="AD218" s="86"/>
    </row>
    <row r="219" spans="1:30">
      <c r="A219" s="208">
        <f>COUNTIF($A$10:$G$10,"55")</f>
        <v>0</v>
      </c>
      <c r="B219" s="91">
        <f>COUNTIF($A$13:$G$13,"55")</f>
        <v>0</v>
      </c>
      <c r="C219" s="91">
        <f>COUNTIF($A$16:$G$16,"55")</f>
        <v>0</v>
      </c>
      <c r="D219" s="91">
        <f>COUNTIF($A$19:$G$19,"55")</f>
        <v>0</v>
      </c>
      <c r="E219" s="91">
        <f>COUNTIF($A$22:$G$22,"55")</f>
        <v>0</v>
      </c>
      <c r="F219" s="91">
        <f>COUNTIF($A$25:$G$25,"55")</f>
        <v>0</v>
      </c>
      <c r="G219" s="91">
        <f>COUNTIF($A$28:$G$28,"55")</f>
        <v>0</v>
      </c>
      <c r="H219" s="91">
        <f>COUNTIF($A$31:$G$31,"55")</f>
        <v>0</v>
      </c>
      <c r="I219" s="91">
        <f>COUNTIF($A$34:$G$34,"55")</f>
        <v>0</v>
      </c>
      <c r="J219" s="91">
        <f>COUNTIF($A$37:$G$37,"55")</f>
        <v>0</v>
      </c>
      <c r="K219" s="91">
        <f>COUNTIF($A$40:$G$40,"55")</f>
        <v>0</v>
      </c>
      <c r="L219" s="91">
        <f>COUNTIF($A$43:$G$43,"55")</f>
        <v>0</v>
      </c>
      <c r="M219" s="91">
        <f>COUNTIF($A$46:$G$46,"55")</f>
        <v>0</v>
      </c>
      <c r="N219" s="91">
        <f>COUNTIF($A$49:$G$49,"55")</f>
        <v>0</v>
      </c>
      <c r="O219" s="91">
        <f>COUNTIF($A$52:$G$52,"55")</f>
        <v>0</v>
      </c>
      <c r="P219" s="91">
        <f>COUNTIF($A$55:$G$55,"55")</f>
        <v>0</v>
      </c>
      <c r="Q219" s="91">
        <f>COUNTIF($A$58:$G$58,"55")</f>
        <v>0</v>
      </c>
      <c r="R219" s="91">
        <f>COUNTIF($A$61:$G$61,"55")</f>
        <v>0</v>
      </c>
      <c r="S219" s="91">
        <f>COUNTIF($A$64:$G$64,"55")</f>
        <v>0</v>
      </c>
      <c r="T219" s="91">
        <f>COUNTIF($A$67:$G$67,"55")</f>
        <v>0</v>
      </c>
      <c r="U219" s="91">
        <f>COUNTIF($A$70:$G$70,"55")</f>
        <v>0</v>
      </c>
      <c r="V219" s="91">
        <f>COUNTIF($A$73:$G$73,"55")</f>
        <v>0</v>
      </c>
      <c r="W219" s="91">
        <f>COUNTIF($A$76:$G$76,"55")</f>
        <v>0</v>
      </c>
      <c r="X219" s="91">
        <f>COUNTIF($A$79:$G$79,"55")</f>
        <v>0</v>
      </c>
      <c r="Y219" s="91">
        <f>COUNTIF($A$82:$G$82,"55")</f>
        <v>0</v>
      </c>
      <c r="Z219" s="91">
        <f>COUNTIF($A$85:$G$85,"55")</f>
        <v>0</v>
      </c>
      <c r="AA219" s="91">
        <f>COUNTIF($A$88:$G$88,"55")</f>
        <v>0</v>
      </c>
      <c r="AB219" s="204">
        <f>SUM(A219:AA219)</f>
        <v>0</v>
      </c>
      <c r="AC219" s="206">
        <f>AB219/180</f>
        <v>0</v>
      </c>
      <c r="AD219" s="86"/>
    </row>
    <row r="220" spans="1:30" ht="38.25">
      <c r="A220" s="91" t="s">
        <v>208</v>
      </c>
      <c r="B220" s="86"/>
      <c r="C220" s="86"/>
      <c r="D220" s="86"/>
      <c r="E220" s="86"/>
      <c r="F220" s="86"/>
      <c r="G220" s="86"/>
      <c r="H220" s="86"/>
      <c r="I220" s="86"/>
      <c r="J220" s="86"/>
      <c r="K220" s="86"/>
      <c r="L220" s="86"/>
      <c r="M220" s="86"/>
      <c r="N220" s="86"/>
      <c r="O220" s="86"/>
      <c r="P220" s="86"/>
      <c r="Q220" s="86"/>
      <c r="R220" s="86"/>
      <c r="S220" s="86"/>
      <c r="T220" s="86"/>
      <c r="U220" s="86"/>
      <c r="V220" s="86"/>
      <c r="W220" s="86"/>
      <c r="X220" s="86"/>
      <c r="Y220" s="86"/>
      <c r="Z220" s="86"/>
      <c r="AA220" s="86"/>
      <c r="AB220" s="205" t="s">
        <v>223</v>
      </c>
      <c r="AC220" s="205">
        <v>56</v>
      </c>
      <c r="AD220" s="86"/>
    </row>
    <row r="221" spans="1:30">
      <c r="A221" s="208">
        <f>COUNTIF($A$10:$G$10,"56")</f>
        <v>0</v>
      </c>
      <c r="B221" s="91">
        <f>COUNTIF($A$13:$G$13,"56")</f>
        <v>0</v>
      </c>
      <c r="C221" s="91">
        <f>COUNTIF($A$16:$G$16,"56")</f>
        <v>0</v>
      </c>
      <c r="D221" s="91">
        <f>COUNTIF($A$19:$G$19,"56")</f>
        <v>0</v>
      </c>
      <c r="E221" s="91">
        <f>COUNTIF($A$22:$G$22,"56")</f>
        <v>0</v>
      </c>
      <c r="F221" s="91">
        <f>COUNTIF($A$25:$G$25,"56")</f>
        <v>0</v>
      </c>
      <c r="G221" s="91">
        <f>COUNTIF($A$28:$G$28,"56")</f>
        <v>0</v>
      </c>
      <c r="H221" s="91">
        <f>COUNTIF($A$31:$G$31,"56")</f>
        <v>0</v>
      </c>
      <c r="I221" s="91">
        <f>COUNTIF($A$34:$G$34,"56")</f>
        <v>0</v>
      </c>
      <c r="J221" s="91">
        <f>COUNTIF($A$37:$G$37,"56")</f>
        <v>0</v>
      </c>
      <c r="K221" s="91">
        <f>COUNTIF($A$40:$G$40,"56")</f>
        <v>0</v>
      </c>
      <c r="L221" s="91">
        <f>COUNTIF($A$43:$G$43,"56")</f>
        <v>0</v>
      </c>
      <c r="M221" s="91">
        <f>COUNTIF($A$46:$G$46,"56")</f>
        <v>0</v>
      </c>
      <c r="N221" s="91">
        <f>COUNTIF($A$49:$G$49,"56")</f>
        <v>0</v>
      </c>
      <c r="O221" s="91">
        <f>COUNTIF($A$52:$G$52,"56")</f>
        <v>0</v>
      </c>
      <c r="P221" s="91">
        <f>COUNTIF($A$55:$G$55,"56")</f>
        <v>0</v>
      </c>
      <c r="Q221" s="91">
        <f>COUNTIF($A$58:$G$58,"56")</f>
        <v>0</v>
      </c>
      <c r="R221" s="91">
        <f>COUNTIF($A$61:$G$61,"56")</f>
        <v>0</v>
      </c>
      <c r="S221" s="91">
        <f>COUNTIF($A$64:$G$64,"56")</f>
        <v>0</v>
      </c>
      <c r="T221" s="91">
        <f>COUNTIF($A$67:$G$67,"56")</f>
        <v>0</v>
      </c>
      <c r="U221" s="91">
        <f>COUNTIF($A$70:$G$70,"56")</f>
        <v>0</v>
      </c>
      <c r="V221" s="91">
        <f>COUNTIF($A$73:$G$73,"56")</f>
        <v>0</v>
      </c>
      <c r="W221" s="91">
        <f>COUNTIF($A$76:$G$76,"56")</f>
        <v>0</v>
      </c>
      <c r="X221" s="91">
        <f>COUNTIF($A$79:$G$79,"56")</f>
        <v>0</v>
      </c>
      <c r="Y221" s="91">
        <f>COUNTIF($A$82:$G$82,"56")</f>
        <v>0</v>
      </c>
      <c r="Z221" s="91">
        <f>COUNTIF($A$85:$G$85,"56")</f>
        <v>0</v>
      </c>
      <c r="AA221" s="91">
        <f>COUNTIF($A$88:$G$88,"56")</f>
        <v>0</v>
      </c>
      <c r="AB221" s="204">
        <f>SUM(A221:AA221)</f>
        <v>0</v>
      </c>
      <c r="AC221" s="206">
        <f>AB221/180</f>
        <v>0</v>
      </c>
      <c r="AD221" s="86"/>
    </row>
    <row r="222" spans="1:30" ht="39">
      <c r="A222" s="91" t="s">
        <v>209</v>
      </c>
      <c r="B222" s="86"/>
      <c r="C222" s="86"/>
      <c r="D222" s="86"/>
      <c r="E222" s="86"/>
      <c r="F222" s="86"/>
      <c r="G222" s="86"/>
      <c r="H222" s="86"/>
      <c r="I222" s="86"/>
      <c r="J222" s="91"/>
      <c r="K222" s="91"/>
      <c r="L222" s="216"/>
      <c r="M222" s="91"/>
      <c r="N222" s="91"/>
      <c r="O222" s="91"/>
      <c r="P222" s="86"/>
      <c r="Q222" s="86"/>
      <c r="R222" s="86"/>
      <c r="S222" s="86"/>
      <c r="T222" s="86"/>
      <c r="U222" s="86"/>
      <c r="V222" s="86"/>
      <c r="W222" s="86"/>
      <c r="X222" s="86"/>
      <c r="Y222" s="86"/>
      <c r="Z222" s="86"/>
      <c r="AA222" s="86"/>
      <c r="AB222" s="205" t="s">
        <v>224</v>
      </c>
      <c r="AC222" s="205">
        <v>57</v>
      </c>
      <c r="AD222" s="86"/>
    </row>
    <row r="223" spans="1:30">
      <c r="A223" s="208">
        <f>COUNTIF($A$10:$G$10,"57")</f>
        <v>0</v>
      </c>
      <c r="B223" s="91">
        <f>COUNTIF($A$13:$G$13,"57")</f>
        <v>0</v>
      </c>
      <c r="C223" s="91">
        <f>COUNTIF($A$16:$G$16,"57")</f>
        <v>0</v>
      </c>
      <c r="D223" s="91">
        <f>COUNTIF($A$19:$G$19,"57")</f>
        <v>0</v>
      </c>
      <c r="E223" s="91">
        <f>COUNTIF($A$22:$G$22,"57")</f>
        <v>0</v>
      </c>
      <c r="F223" s="91">
        <f>COUNTIF($A$25:$G$25,"57")</f>
        <v>0</v>
      </c>
      <c r="G223" s="91">
        <f>COUNTIF($A$28:$G$28,"57")</f>
        <v>0</v>
      </c>
      <c r="H223" s="91">
        <f>COUNTIF($A$31:$G$31,"57")</f>
        <v>0</v>
      </c>
      <c r="I223" s="91">
        <f>COUNTIF($A$34:$G$34,"57")</f>
        <v>0</v>
      </c>
      <c r="J223" s="91">
        <f>COUNTIF($A$37:$G$37,"57")</f>
        <v>0</v>
      </c>
      <c r="K223" s="91">
        <f>COUNTIF($A$40:$G$40,"57")</f>
        <v>0</v>
      </c>
      <c r="L223" s="91">
        <f>COUNTIF($A$43:$G$43,"57")</f>
        <v>0</v>
      </c>
      <c r="M223" s="91">
        <f>COUNTIF($A$46:$G$46,"57")</f>
        <v>0</v>
      </c>
      <c r="N223" s="91">
        <f>COUNTIF($A$49:$G$49,"57")</f>
        <v>0</v>
      </c>
      <c r="O223" s="91">
        <f>COUNTIF($A$52:$G$52,"57")</f>
        <v>0</v>
      </c>
      <c r="P223" s="91">
        <f>COUNTIF($A$55:$G$55,"57")</f>
        <v>0</v>
      </c>
      <c r="Q223" s="91">
        <f>COUNTIF($A$58:$G$58,"57")</f>
        <v>0</v>
      </c>
      <c r="R223" s="91">
        <f>COUNTIF($A$61:$G$61,"57")</f>
        <v>0</v>
      </c>
      <c r="S223" s="91">
        <f>COUNTIF($A$64:$G$64,"57")</f>
        <v>0</v>
      </c>
      <c r="T223" s="91">
        <f>COUNTIF($A$67:$G$67,"57")</f>
        <v>0</v>
      </c>
      <c r="U223" s="91">
        <f>COUNTIF($A$70:$G$70,"57")</f>
        <v>0</v>
      </c>
      <c r="V223" s="91">
        <f>COUNTIF($A$73:$G$73,"57")</f>
        <v>0</v>
      </c>
      <c r="W223" s="91">
        <f>COUNTIF($A$76:$G$76,"57")</f>
        <v>0</v>
      </c>
      <c r="X223" s="91">
        <f>COUNTIF($A$79:$G$79,"57")</f>
        <v>0</v>
      </c>
      <c r="Y223" s="91">
        <f>COUNTIF($A$82:$G$82,"57")</f>
        <v>0</v>
      </c>
      <c r="Z223" s="91">
        <f>COUNTIF($A$85:$G$85,"57")</f>
        <v>0</v>
      </c>
      <c r="AA223" s="91">
        <f>COUNTIF($A$88:$G$88,"57")</f>
        <v>0</v>
      </c>
      <c r="AB223" s="204">
        <f>SUM(A223:AA223)</f>
        <v>0</v>
      </c>
      <c r="AC223" s="206">
        <f>AB223/180</f>
        <v>0</v>
      </c>
      <c r="AD223" s="86"/>
    </row>
    <row r="224" spans="1:30" ht="38.25">
      <c r="A224" s="91" t="s">
        <v>210</v>
      </c>
      <c r="B224" s="86"/>
      <c r="C224" s="86"/>
      <c r="D224" s="86"/>
      <c r="E224" s="86"/>
      <c r="F224" s="86"/>
      <c r="G224" s="86"/>
      <c r="H224" s="86"/>
      <c r="I224" s="86"/>
      <c r="J224" s="213"/>
      <c r="K224" s="213"/>
      <c r="L224" s="213"/>
      <c r="M224" s="213"/>
      <c r="N224" s="213"/>
      <c r="O224" s="213"/>
      <c r="P224" s="86"/>
      <c r="Q224" s="86"/>
      <c r="R224" s="86"/>
      <c r="S224" s="86"/>
      <c r="T224" s="86"/>
      <c r="U224" s="86"/>
      <c r="V224" s="86"/>
      <c r="W224" s="86"/>
      <c r="X224" s="86"/>
      <c r="Y224" s="86"/>
      <c r="Z224" s="86"/>
      <c r="AA224" s="86"/>
      <c r="AB224" s="205" t="s">
        <v>225</v>
      </c>
      <c r="AC224" s="205">
        <v>58</v>
      </c>
      <c r="AD224" s="86"/>
    </row>
    <row r="225" spans="1:30">
      <c r="A225" s="208">
        <f>COUNTIF($A$10:$G$10,"58")</f>
        <v>0</v>
      </c>
      <c r="B225" s="91">
        <f>COUNTIF($A$13:$G$13,"58")</f>
        <v>0</v>
      </c>
      <c r="C225" s="91">
        <f>COUNTIF($A$16:$G$16,"58")</f>
        <v>0</v>
      </c>
      <c r="D225" s="91">
        <f>COUNTIF($A$19:$G$19,"58")</f>
        <v>0</v>
      </c>
      <c r="E225" s="91">
        <f>COUNTIF($A$22:$G$22,"58")</f>
        <v>0</v>
      </c>
      <c r="F225" s="91">
        <f>COUNTIF($A$25:$G$25,"58")</f>
        <v>0</v>
      </c>
      <c r="G225" s="91">
        <f>COUNTIF($A$28:$G$28,"58")</f>
        <v>0</v>
      </c>
      <c r="H225" s="91">
        <f>COUNTIF($A$31:$G$31,"58")</f>
        <v>0</v>
      </c>
      <c r="I225" s="91">
        <f>COUNTIF($A$34:$G$34,"58")</f>
        <v>0</v>
      </c>
      <c r="J225" s="91">
        <f>COUNTIF($A$37:$G$37,"58")</f>
        <v>0</v>
      </c>
      <c r="K225" s="91">
        <f>COUNTIF($A$40:$G$40,"58")</f>
        <v>0</v>
      </c>
      <c r="L225" s="91">
        <f>COUNTIF($A$43:$G$43,"58")</f>
        <v>0</v>
      </c>
      <c r="M225" s="91">
        <f>COUNTIF($A$46:$G$46,"58")</f>
        <v>0</v>
      </c>
      <c r="N225" s="91">
        <f>COUNTIF($A$49:$G$49,"58")</f>
        <v>0</v>
      </c>
      <c r="O225" s="91">
        <f>COUNTIF($A$52:$G$52,"58")</f>
        <v>0</v>
      </c>
      <c r="P225" s="91">
        <f>COUNTIF($A$55:$G$55,"58")</f>
        <v>0</v>
      </c>
      <c r="Q225" s="91">
        <f>COUNTIF($A$58:$G$58,"58")</f>
        <v>0</v>
      </c>
      <c r="R225" s="91">
        <f>COUNTIF($A$61:$G$61,"58")</f>
        <v>0</v>
      </c>
      <c r="S225" s="91">
        <f>COUNTIF($A$64:$G$64,"58")</f>
        <v>0</v>
      </c>
      <c r="T225" s="91">
        <f>COUNTIF($A$67:$G$67,"58")</f>
        <v>0</v>
      </c>
      <c r="U225" s="91">
        <f>COUNTIF($A$70:$G$70,"58")</f>
        <v>0</v>
      </c>
      <c r="V225" s="91">
        <f>COUNTIF($A$73:$G$73,"58")</f>
        <v>0</v>
      </c>
      <c r="W225" s="91">
        <f>COUNTIF($A$76:$G$76,"58")</f>
        <v>0</v>
      </c>
      <c r="X225" s="91">
        <f>COUNTIF($A$79:$G$79,"58")</f>
        <v>0</v>
      </c>
      <c r="Y225" s="91">
        <f>COUNTIF($A$82:$G$82,"58")</f>
        <v>0</v>
      </c>
      <c r="Z225" s="91">
        <f>COUNTIF($A$85:$G$85,"58")</f>
        <v>0</v>
      </c>
      <c r="AA225" s="91">
        <f>COUNTIF($A$88:$G$88,"58")</f>
        <v>0</v>
      </c>
      <c r="AB225" s="204">
        <f>SUM(A225:AA225)</f>
        <v>0</v>
      </c>
      <c r="AC225" s="206">
        <f>AB225/180</f>
        <v>0</v>
      </c>
      <c r="AD225" s="86"/>
    </row>
    <row r="226" spans="1:30" ht="39">
      <c r="A226" s="91" t="s">
        <v>211</v>
      </c>
      <c r="B226" s="86"/>
      <c r="C226" s="86"/>
      <c r="D226" s="86"/>
      <c r="E226" s="86"/>
      <c r="F226" s="86"/>
      <c r="G226" s="86"/>
      <c r="H226" s="86"/>
      <c r="I226" s="86"/>
      <c r="J226" s="217"/>
      <c r="K226" s="217"/>
      <c r="L226" s="217"/>
      <c r="M226" s="218"/>
      <c r="N226" s="219"/>
      <c r="O226" s="219"/>
      <c r="P226" s="86"/>
      <c r="Q226" s="86"/>
      <c r="R226" s="86"/>
      <c r="S226" s="86"/>
      <c r="T226" s="86"/>
      <c r="U226" s="86"/>
      <c r="V226" s="86"/>
      <c r="W226" s="86"/>
      <c r="X226" s="86"/>
      <c r="Y226" s="86"/>
      <c r="Z226" s="86"/>
      <c r="AA226" s="86"/>
      <c r="AB226" s="205" t="s">
        <v>226</v>
      </c>
      <c r="AC226" s="205">
        <v>59</v>
      </c>
      <c r="AD226" s="86"/>
    </row>
    <row r="227" spans="1:30">
      <c r="A227" s="208">
        <f>COUNTIF($A$10:$G$10,"59")</f>
        <v>0</v>
      </c>
      <c r="B227" s="91">
        <f>COUNTIF($A$13:$G$13,"59")</f>
        <v>0</v>
      </c>
      <c r="C227" s="91">
        <f>COUNTIF($A$16:$G$16,"59")</f>
        <v>0</v>
      </c>
      <c r="D227" s="91">
        <f>COUNTIF($A$19:$G$19,"59")</f>
        <v>0</v>
      </c>
      <c r="E227" s="91">
        <f>COUNTIF($A$22:$G$22,"59")</f>
        <v>0</v>
      </c>
      <c r="F227" s="91">
        <f>COUNTIF($A$25:$G$25,"59")</f>
        <v>0</v>
      </c>
      <c r="G227" s="91">
        <f>COUNTIF($A$28:$G$28,"59")</f>
        <v>0</v>
      </c>
      <c r="H227" s="91">
        <f>COUNTIF($A$31:$G$31,"59")</f>
        <v>0</v>
      </c>
      <c r="I227" s="91">
        <f>COUNTIF($A$34:$G$34,"59")</f>
        <v>0</v>
      </c>
      <c r="J227" s="91">
        <f>COUNTIF($A$37:$G$37,"59")</f>
        <v>0</v>
      </c>
      <c r="K227" s="91">
        <f>COUNTIF($A$40:$G$40,"59")</f>
        <v>0</v>
      </c>
      <c r="L227" s="91">
        <f>COUNTIF($A$43:$G$43,"59")</f>
        <v>0</v>
      </c>
      <c r="M227" s="91">
        <f>COUNTIF($A$46:$G$46,"59")</f>
        <v>0</v>
      </c>
      <c r="N227" s="91">
        <f>COUNTIF($A$49:$G$49,"59")</f>
        <v>0</v>
      </c>
      <c r="O227" s="91">
        <f>COUNTIF($A$52:$G$52,"59")</f>
        <v>0</v>
      </c>
      <c r="P227" s="91">
        <f>COUNTIF($A$55:$G$55,"59")</f>
        <v>0</v>
      </c>
      <c r="Q227" s="91">
        <f>COUNTIF($A$58:$G$58,"59")</f>
        <v>0</v>
      </c>
      <c r="R227" s="91">
        <f>COUNTIF($A$61:$G$61,"59")</f>
        <v>0</v>
      </c>
      <c r="S227" s="91">
        <f>COUNTIF($A$64:$G$64,"59")</f>
        <v>0</v>
      </c>
      <c r="T227" s="91">
        <f>COUNTIF($A$67:$G$67,"59")</f>
        <v>0</v>
      </c>
      <c r="U227" s="91">
        <f>COUNTIF($A$70:$G$70,"59")</f>
        <v>0</v>
      </c>
      <c r="V227" s="91">
        <f>COUNTIF($A$73:$G$73,"59")</f>
        <v>0</v>
      </c>
      <c r="W227" s="91">
        <f>COUNTIF($A$76:$G$76,"59")</f>
        <v>0</v>
      </c>
      <c r="X227" s="91">
        <f>COUNTIF($A$79:$G$79,"59")</f>
        <v>0</v>
      </c>
      <c r="Y227" s="91">
        <f>COUNTIF($A$82:$G$82,"59")</f>
        <v>0</v>
      </c>
      <c r="Z227" s="91">
        <f>COUNTIF($A$85:$G$85,"59")</f>
        <v>0</v>
      </c>
      <c r="AA227" s="91">
        <f>COUNTIF($A$88:$G$88,"59")</f>
        <v>0</v>
      </c>
      <c r="AB227" s="204">
        <f>SUM(A227:AA227)</f>
        <v>0</v>
      </c>
      <c r="AC227" s="206">
        <f>AB227/180</f>
        <v>0</v>
      </c>
      <c r="AD227" s="86"/>
    </row>
    <row r="228" spans="1:30" ht="38.25">
      <c r="A228" s="91" t="s">
        <v>212</v>
      </c>
      <c r="B228" s="86"/>
      <c r="C228" s="86"/>
      <c r="D228" s="86"/>
      <c r="E228" s="86"/>
      <c r="F228" s="86"/>
      <c r="G228" s="86"/>
      <c r="H228" s="86"/>
      <c r="I228" s="86"/>
      <c r="J228" s="214"/>
      <c r="K228" s="214"/>
      <c r="L228" s="214"/>
      <c r="M228" s="212"/>
      <c r="N228" s="214"/>
      <c r="O228" s="212"/>
      <c r="P228" s="86"/>
      <c r="Q228" s="86"/>
      <c r="R228" s="86"/>
      <c r="S228" s="86"/>
      <c r="T228" s="86"/>
      <c r="U228" s="86"/>
      <c r="V228" s="86"/>
      <c r="W228" s="86"/>
      <c r="X228" s="86"/>
      <c r="Y228" s="86"/>
      <c r="Z228" s="86"/>
      <c r="AA228" s="86"/>
      <c r="AB228" s="205" t="s">
        <v>227</v>
      </c>
      <c r="AC228" s="205">
        <v>60</v>
      </c>
      <c r="AD228" s="86"/>
    </row>
    <row r="229" spans="1:30">
      <c r="A229" s="208">
        <f>COUNTIF($A$10:$G$10,"60")</f>
        <v>0</v>
      </c>
      <c r="B229" s="91">
        <f>COUNTIF($A$13:$G$13,"60")</f>
        <v>0</v>
      </c>
      <c r="C229" s="91">
        <f>COUNTIF($A$16:$G$16,"60")</f>
        <v>0</v>
      </c>
      <c r="D229" s="91">
        <f>COUNTIF($A$19:$G$19,"60")</f>
        <v>0</v>
      </c>
      <c r="E229" s="91">
        <f>COUNTIF($A$22:$G$22,"60")</f>
        <v>0</v>
      </c>
      <c r="F229" s="91">
        <f>COUNTIF($A$25:$G$25,"60")</f>
        <v>0</v>
      </c>
      <c r="G229" s="91">
        <f>COUNTIF($A$28:$G$28,"60")</f>
        <v>0</v>
      </c>
      <c r="H229" s="91">
        <f>COUNTIF($A$31:$G$31,"60")</f>
        <v>0</v>
      </c>
      <c r="I229" s="91">
        <f>COUNTIF($A$34:$G$34,"60")</f>
        <v>0</v>
      </c>
      <c r="J229" s="91">
        <f>COUNTIF($A$37:$G$37,"60")</f>
        <v>0</v>
      </c>
      <c r="K229" s="91">
        <f>COUNTIF($A$40:$G$40,"60")</f>
        <v>0</v>
      </c>
      <c r="L229" s="91">
        <f>COUNTIF($A$43:$G$43,"60")</f>
        <v>0</v>
      </c>
      <c r="M229" s="91">
        <f>COUNTIF($A$46:$G$46,"60")</f>
        <v>0</v>
      </c>
      <c r="N229" s="91">
        <f>COUNTIF($A$49:$G$49,"60")</f>
        <v>0</v>
      </c>
      <c r="O229" s="91">
        <f>COUNTIF($A$52:$G$52,"60")</f>
        <v>0</v>
      </c>
      <c r="P229" s="91">
        <f>COUNTIF($A$55:$G$55,"60")</f>
        <v>0</v>
      </c>
      <c r="Q229" s="91">
        <f>COUNTIF($A$58:$G$58,"60")</f>
        <v>0</v>
      </c>
      <c r="R229" s="91">
        <f>COUNTIF($A$61:$G$61,"60")</f>
        <v>0</v>
      </c>
      <c r="S229" s="91">
        <f>COUNTIF($A$64:$G$64,"60")</f>
        <v>0</v>
      </c>
      <c r="T229" s="91">
        <f>COUNTIF($A$67:$G$67,"60")</f>
        <v>0</v>
      </c>
      <c r="U229" s="91">
        <f>COUNTIF($A$70:$G$70,"60")</f>
        <v>0</v>
      </c>
      <c r="V229" s="91">
        <f>COUNTIF($A$73:$G$73,"60")</f>
        <v>0</v>
      </c>
      <c r="W229" s="91">
        <f>COUNTIF($A$76:$G$76,"60")</f>
        <v>0</v>
      </c>
      <c r="X229" s="91">
        <f>COUNTIF($A$79:$G$79,"60")</f>
        <v>0</v>
      </c>
      <c r="Y229" s="91">
        <f>COUNTIF($A$82:$G$82,"60")</f>
        <v>0</v>
      </c>
      <c r="Z229" s="91">
        <f>COUNTIF($A$85:$G$85,"60")</f>
        <v>0</v>
      </c>
      <c r="AA229" s="91">
        <f>COUNTIF($A$88:$G$88,"60")</f>
        <v>0</v>
      </c>
      <c r="AB229" s="204">
        <f>SUM(A229:AA229)</f>
        <v>0</v>
      </c>
      <c r="AC229" s="206">
        <f>AB229/180</f>
        <v>0</v>
      </c>
      <c r="AD229" s="86"/>
    </row>
    <row r="230" spans="1:30">
      <c r="A230" s="86"/>
      <c r="B230" s="86"/>
      <c r="C230" s="86"/>
      <c r="D230" s="86"/>
      <c r="E230" s="86"/>
      <c r="F230" s="86"/>
      <c r="G230" s="86"/>
      <c r="H230" s="86"/>
      <c r="I230" s="86"/>
      <c r="J230" s="213"/>
      <c r="K230" s="213"/>
      <c r="L230" s="213"/>
      <c r="M230" s="213"/>
      <c r="N230" s="213"/>
      <c r="O230" s="212"/>
      <c r="P230" s="86"/>
      <c r="Q230" s="86"/>
      <c r="R230" s="86"/>
      <c r="S230" s="86"/>
      <c r="T230" s="86"/>
      <c r="U230" s="86"/>
      <c r="V230" s="86"/>
      <c r="W230" s="86"/>
      <c r="X230" s="86"/>
      <c r="Y230" s="86"/>
      <c r="Z230" s="86"/>
      <c r="AA230" s="86"/>
      <c r="AB230" s="86"/>
      <c r="AC230" s="86"/>
      <c r="AD230" s="86"/>
    </row>
    <row r="231" spans="1:30">
      <c r="A231" s="86"/>
      <c r="B231" s="86"/>
      <c r="C231" s="86"/>
      <c r="D231" s="86"/>
      <c r="E231" s="86"/>
      <c r="F231" s="86"/>
      <c r="G231" s="86"/>
      <c r="H231" s="86"/>
      <c r="I231" s="86"/>
      <c r="J231" s="212"/>
      <c r="K231" s="214"/>
      <c r="L231" s="214"/>
      <c r="M231" s="212"/>
      <c r="N231" s="212"/>
      <c r="O231" s="212"/>
      <c r="P231" s="86"/>
      <c r="Q231" s="86"/>
      <c r="R231" s="86"/>
      <c r="S231" s="86"/>
      <c r="T231" s="86"/>
      <c r="U231" s="86"/>
      <c r="V231" s="86"/>
      <c r="W231" s="86"/>
      <c r="X231" s="86"/>
      <c r="Y231" s="86"/>
      <c r="Z231" s="86"/>
      <c r="AA231" s="86"/>
      <c r="AB231" s="86"/>
      <c r="AC231" s="86"/>
      <c r="AD231" s="86"/>
    </row>
    <row r="232" spans="1:30">
      <c r="J232" s="67"/>
      <c r="K232" s="67"/>
      <c r="L232" s="67"/>
      <c r="M232" s="67"/>
      <c r="N232" s="67"/>
      <c r="O232" s="67"/>
    </row>
    <row r="233" spans="1:30">
      <c r="J233" s="67"/>
      <c r="K233" s="66"/>
      <c r="L233" s="66"/>
      <c r="M233" s="67"/>
      <c r="N233" s="67"/>
      <c r="O233" s="67"/>
    </row>
    <row r="234" spans="1:30" ht="15">
      <c r="J234" s="14"/>
      <c r="K234" s="14"/>
      <c r="L234" s="14"/>
      <c r="M234" s="14"/>
      <c r="N234" s="14"/>
      <c r="O234" s="14"/>
    </row>
    <row r="235" spans="1:30" ht="15">
      <c r="J235" s="14"/>
      <c r="K235" s="14"/>
      <c r="L235" s="14"/>
      <c r="M235" s="14"/>
      <c r="N235" s="14"/>
      <c r="O235" s="14"/>
    </row>
    <row r="236" spans="1:30">
      <c r="J236" s="66"/>
      <c r="K236" s="66"/>
      <c r="L236" s="66"/>
      <c r="M236" s="66"/>
      <c r="N236" s="66"/>
      <c r="O236" s="66"/>
    </row>
    <row r="237" spans="1:30">
      <c r="J237" s="16"/>
      <c r="K237" s="67"/>
      <c r="L237" s="16"/>
      <c r="M237" s="16"/>
      <c r="N237" s="16"/>
      <c r="O237" s="16"/>
    </row>
    <row r="238" spans="1:30">
      <c r="J238" s="67"/>
      <c r="K238" s="67"/>
      <c r="L238" s="66"/>
      <c r="M238" s="66"/>
      <c r="N238" s="66"/>
      <c r="O238" s="66"/>
    </row>
    <row r="239" spans="1:30">
      <c r="J239" s="67"/>
      <c r="K239" s="67"/>
      <c r="L239" s="66"/>
      <c r="M239" s="66"/>
      <c r="N239" s="66"/>
      <c r="O239" s="66"/>
    </row>
    <row r="240" spans="1:30">
      <c r="J240" s="66"/>
      <c r="K240" s="66"/>
      <c r="L240" s="16"/>
      <c r="M240" s="16"/>
      <c r="N240" s="16"/>
      <c r="O240" s="16"/>
    </row>
    <row r="241" spans="1:15">
      <c r="J241" s="66"/>
      <c r="K241" s="66"/>
      <c r="L241" s="66"/>
      <c r="M241" s="66"/>
      <c r="N241" s="66"/>
      <c r="O241" s="66"/>
    </row>
    <row r="242" spans="1:15">
      <c r="J242" s="66"/>
      <c r="K242" s="66"/>
      <c r="L242" s="66"/>
      <c r="M242" s="66"/>
      <c r="N242" s="66"/>
      <c r="O242" s="66"/>
    </row>
    <row r="243" spans="1:15">
      <c r="J243" s="66"/>
      <c r="K243" s="66"/>
      <c r="L243" s="66"/>
      <c r="M243" s="16"/>
      <c r="N243" s="16"/>
      <c r="O243" s="16"/>
    </row>
    <row r="250" spans="1:15">
      <c r="A250" s="86" t="s">
        <v>157</v>
      </c>
      <c r="B250" s="86"/>
      <c r="C250" s="86"/>
      <c r="D250" s="86"/>
      <c r="E250" s="86"/>
      <c r="F250" s="86"/>
      <c r="G250" s="86"/>
      <c r="H250" s="86"/>
    </row>
    <row r="251" spans="1:15">
      <c r="A251" s="209">
        <f ca="1">WEEKDAY(C4)</f>
        <v>2</v>
      </c>
      <c r="B251" s="86"/>
      <c r="C251" s="86"/>
      <c r="D251" s="86"/>
      <c r="E251" s="86"/>
      <c r="F251" s="86"/>
      <c r="G251" s="86"/>
      <c r="H251" s="86"/>
    </row>
    <row r="252" spans="1:15">
      <c r="A252" s="86" t="s">
        <v>158</v>
      </c>
      <c r="B252" s="86"/>
      <c r="C252" s="86"/>
      <c r="D252" s="86"/>
      <c r="E252" s="86"/>
      <c r="F252" s="86"/>
      <c r="G252" s="86"/>
      <c r="H252" s="86"/>
    </row>
    <row r="253" spans="1:15">
      <c r="A253" s="210" t="str">
        <f ca="1">IF(A251=1, "6", IF(A251=2, "5", IF(A251=3,"4", IF(A251=4,"3",IF(A251=5,"2", IF(A251=6,"1", IF(A251=7,"0")))))))</f>
        <v>5</v>
      </c>
      <c r="B253" s="86"/>
      <c r="C253" s="86"/>
      <c r="D253" s="86"/>
      <c r="E253" s="86"/>
      <c r="F253" s="86"/>
      <c r="G253" s="86"/>
      <c r="H253" s="86"/>
    </row>
    <row r="254" spans="1:15">
      <c r="A254" s="86"/>
      <c r="B254" s="86"/>
      <c r="C254" s="86"/>
      <c r="D254" s="86"/>
      <c r="E254" s="86"/>
      <c r="F254" s="86"/>
      <c r="G254" s="86"/>
      <c r="H254" s="86"/>
    </row>
  </sheetData>
  <sheetProtection selectLockedCells="1"/>
  <mergeCells count="3">
    <mergeCell ref="A6:G6"/>
    <mergeCell ref="H8:J8"/>
    <mergeCell ref="A2:H2"/>
  </mergeCells>
  <conditionalFormatting sqref="T34:V34 T37:V37 T40:V40 T43:V43 T46:V46 T49:V49 T10:V10 T13 T19 T16:V16 U12:V14 U18:V20 T22:V22 T25:V25 T28:V28 T31:V31 T52:V52 T55:V55 T58:V58 T61:V61 T64:V64 T67:V67 T70:V70 T73:V73 T76:V76 T79:V79 T82:V82 T85:V85 T88:V88">
    <cfRule type="cellIs" dxfId="1" priority="37" stopIfTrue="1" operator="equal">
      <formula>99</formula>
    </cfRule>
  </conditionalFormatting>
  <dataValidations count="4">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0">
      <formula1>"0,1,2,3,4,5,6,7,8,9,10,11,12,13,14,15,16,17,18,19,20,21,22,23,24,25,26,27,28,29,30,31,32,33,34,35,36,37,38,39,40,41,42,43,44,45,46,47,48,49,50,51,52,53,54,55,56,57,58,59,60"</formula1>
    </dataValidation>
    <dataValidation type="list" allowBlank="1" showInputMessage="1" showErrorMessage="1" sqref="B4">
      <formula1>"Male,Female"</formula1>
    </dataValidation>
    <dataValidation type="list" showInputMessage="1" showErrorMessage="1" sqref="A2">
      <formula1>$X$2:$X$3</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B10:G10 A88:G88 A85:G85 A82:G82 A79:G79 A76:G76 A73:G73 A70:G70 A67:G67 A64:G64 A61:G61 A58:G58 A55:G55 A52:G52 A49:G49 A46:G46 A43:G43 A40:G40 A37:G37 A34:G34 A31:G31 A28:G28 A25:G25 A22:G22 A19:G19 A16:G16 A13:G13">
      <formula1>"0,1,2,3,4,5,6,7,8,9,10,11,12,13,14,15,16,17,18,19,20,21,22,23,24,25,26,27,28,29,30,31,32,33,34,35,36,37,38,39,40,41,42,43,44,45,46,47,48,49,50,51,52,53,54,55,56,57,58,59,60"</formula1>
    </dataValidation>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7</vt:i4>
      </vt:variant>
    </vt:vector>
  </HeadingPairs>
  <TitlesOfParts>
    <vt:vector size="19" baseType="lpstr">
      <vt:lpstr>Administrator Instructions</vt:lpstr>
      <vt:lpstr>Participant Instructions</vt:lpstr>
      <vt:lpstr>30</vt:lpstr>
      <vt:lpstr>30 Summary Data</vt:lpstr>
      <vt:lpstr>60</vt:lpstr>
      <vt:lpstr>60 Summary Data</vt:lpstr>
      <vt:lpstr>90</vt:lpstr>
      <vt:lpstr>90 Summary Data</vt:lpstr>
      <vt:lpstr>180</vt:lpstr>
      <vt:lpstr>180 Summary Data</vt:lpstr>
      <vt:lpstr>360</vt:lpstr>
      <vt:lpstr>360 Summary Data</vt:lpstr>
      <vt:lpstr>'180'!Print_Area</vt:lpstr>
      <vt:lpstr>'30'!Print_Area</vt:lpstr>
      <vt:lpstr>'360'!Print_Area</vt:lpstr>
      <vt:lpstr>'60'!Print_Area</vt:lpstr>
      <vt:lpstr>'90'!Print_Area</vt:lpstr>
      <vt:lpstr>'90 Summary Data'!Print_Area</vt:lpstr>
      <vt:lpstr>'Participant Instructions'!Print_Area</vt:lpstr>
    </vt:vector>
  </TitlesOfParts>
  <Company>Indiana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Timeline Followback Template</dc:title>
  <dc:subject>Alcoholism</dc:subject>
  <dc:creator>Joseph</dc:creator>
  <dc:description>This is a measuring device used to evaluate the behaviors of those who drink alcohol and to provide feedback on how much they spend and how many calories they consume.</dc:description>
  <cp:lastModifiedBy>John Skicki</cp:lastModifiedBy>
  <cp:lastPrinted>2011-01-26T18:18:36Z</cp:lastPrinted>
  <dcterms:created xsi:type="dcterms:W3CDTF">2003-10-24T07:59:35Z</dcterms:created>
  <dcterms:modified xsi:type="dcterms:W3CDTF">2015-12-01T16:55:48Z</dcterms:modified>
  <cp:category>Alcohol</cp:category>
</cp:coreProperties>
</file>